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/>
  <mc:AlternateContent xmlns:mc="http://schemas.openxmlformats.org/markup-compatibility/2006">
    <mc:Choice Requires="x15">
      <x15ac:absPath xmlns:x15ac="http://schemas.microsoft.com/office/spreadsheetml/2010/11/ac" url="R:\181230_klobouky_kanalizace_masarykova\181230_31_a01_dsp\18_12_Cistopis_Kanalizace_KuB\190723_Aktualizace_rozpoctu\"/>
    </mc:Choice>
  </mc:AlternateContent>
  <xr:revisionPtr revIDLastSave="0" documentId="13_ncr:1_{F25EDF84-7621-4217-A727-4FAA6C47C8B4}" xr6:coauthVersionLast="40" xr6:coauthVersionMax="40" xr10:uidLastSave="{00000000-0000-0000-0000-000000000000}"/>
  <bookViews>
    <workbookView xWindow="0" yWindow="0" windowWidth="38400" windowHeight="17280" xr2:uid="{00000000-000D-0000-FFFF-FFFF00000000}"/>
  </bookViews>
  <sheets>
    <sheet name="Rekapitulace stavby" sheetId="1" r:id="rId1"/>
    <sheet name="OST - Ostatní náklady" sheetId="2" r:id="rId2"/>
    <sheet name="SO 01 - Kanalizace v ulic..." sheetId="3" r:id="rId3"/>
    <sheet name="Pokyny pro vyplnění" sheetId="4" r:id="rId4"/>
  </sheets>
  <definedNames>
    <definedName name="_xlnm._FilterDatabase" localSheetId="1" hidden="1">'OST - Ostatní náklady'!$C$84:$K$101</definedName>
    <definedName name="_xlnm._FilterDatabase" localSheetId="2" hidden="1">'SO 01 - Kanalizace v ulic...'!$C$85:$K$173</definedName>
    <definedName name="_xlnm.Print_Titles" localSheetId="1">'OST - Ostatní náklady'!$84:$84</definedName>
    <definedName name="_xlnm.Print_Titles" localSheetId="0">'Rekapitulace stavby'!$52:$52</definedName>
    <definedName name="_xlnm.Print_Titles" localSheetId="2">'SO 01 - Kanalizace v ulic...'!$85:$85</definedName>
    <definedName name="_xlnm.Print_Area" localSheetId="1">'OST - Ostatní náklady'!$C$4:$J$39,'OST - Ostatní náklady'!$C$45:$J$66,'OST - Ostatní náklady'!$C$72:$K$101</definedName>
    <definedName name="_xlnm.Print_Area" localSheetId="3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stavby'!$C$42:$AQ$57</definedName>
    <definedName name="_xlnm.Print_Area" localSheetId="2">'SO 01 - Kanalizace v ulic...'!$C$4:$J$39,'SO 01 - Kanalizace v ulic...'!$C$45:$J$67,'SO 01 - Kanalizace v ulic...'!$C$73:$K$173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56" i="1"/>
  <c r="J35" i="3"/>
  <c r="AX56" i="1"/>
  <c r="BI173" i="3"/>
  <c r="BH173" i="3"/>
  <c r="BG173" i="3"/>
  <c r="BF173" i="3"/>
  <c r="T173" i="3"/>
  <c r="T172" i="3"/>
  <c r="R173" i="3"/>
  <c r="R172" i="3"/>
  <c r="P173" i="3"/>
  <c r="P172" i="3"/>
  <c r="BK173" i="3"/>
  <c r="BK172" i="3" s="1"/>
  <c r="J172" i="3" s="1"/>
  <c r="J66" i="3" s="1"/>
  <c r="J173" i="3"/>
  <c r="BE173" i="3" s="1"/>
  <c r="BI171" i="3"/>
  <c r="BH171" i="3"/>
  <c r="BG171" i="3"/>
  <c r="BF171" i="3"/>
  <c r="T171" i="3"/>
  <c r="R171" i="3"/>
  <c r="P171" i="3"/>
  <c r="BK171" i="3"/>
  <c r="J171" i="3"/>
  <c r="BE171" i="3" s="1"/>
  <c r="BI170" i="3"/>
  <c r="BH170" i="3"/>
  <c r="BG170" i="3"/>
  <c r="BF170" i="3"/>
  <c r="T170" i="3"/>
  <c r="R170" i="3"/>
  <c r="P170" i="3"/>
  <c r="BK170" i="3"/>
  <c r="J170" i="3"/>
  <c r="BE170" i="3" s="1"/>
  <c r="BI168" i="3"/>
  <c r="BH168" i="3"/>
  <c r="BG168" i="3"/>
  <c r="BF168" i="3"/>
  <c r="T168" i="3"/>
  <c r="R168" i="3"/>
  <c r="P168" i="3"/>
  <c r="BK168" i="3"/>
  <c r="J168" i="3"/>
  <c r="BE168" i="3"/>
  <c r="BI167" i="3"/>
  <c r="BH167" i="3"/>
  <c r="BG167" i="3"/>
  <c r="BF167" i="3"/>
  <c r="T167" i="3"/>
  <c r="T166" i="3"/>
  <c r="R167" i="3"/>
  <c r="R166" i="3"/>
  <c r="P167" i="3"/>
  <c r="P166" i="3"/>
  <c r="BK167" i="3"/>
  <c r="BK166" i="3" s="1"/>
  <c r="J166" i="3" s="1"/>
  <c r="J65" i="3" s="1"/>
  <c r="J167" i="3"/>
  <c r="BE167" i="3" s="1"/>
  <c r="BI165" i="3"/>
  <c r="BH165" i="3"/>
  <c r="BG165" i="3"/>
  <c r="BF165" i="3"/>
  <c r="T165" i="3"/>
  <c r="T164" i="3"/>
  <c r="R165" i="3"/>
  <c r="R164" i="3"/>
  <c r="P165" i="3"/>
  <c r="P164" i="3"/>
  <c r="BK165" i="3"/>
  <c r="BK164" i="3" s="1"/>
  <c r="J164" i="3" s="1"/>
  <c r="J64" i="3" s="1"/>
  <c r="J165" i="3"/>
  <c r="BE165" i="3" s="1"/>
  <c r="BI163" i="3"/>
  <c r="BH163" i="3"/>
  <c r="BG163" i="3"/>
  <c r="BF163" i="3"/>
  <c r="T163" i="3"/>
  <c r="R163" i="3"/>
  <c r="P163" i="3"/>
  <c r="BK163" i="3"/>
  <c r="J163" i="3"/>
  <c r="BE163" i="3"/>
  <c r="BI162" i="3"/>
  <c r="BH162" i="3"/>
  <c r="BG162" i="3"/>
  <c r="BF162" i="3"/>
  <c r="T162" i="3"/>
  <c r="R162" i="3"/>
  <c r="P162" i="3"/>
  <c r="BK162" i="3"/>
  <c r="J162" i="3"/>
  <c r="BE162" i="3" s="1"/>
  <c r="BI161" i="3"/>
  <c r="BH161" i="3"/>
  <c r="BG161" i="3"/>
  <c r="BF161" i="3"/>
  <c r="T161" i="3"/>
  <c r="R161" i="3"/>
  <c r="P161" i="3"/>
  <c r="BK161" i="3"/>
  <c r="J161" i="3"/>
  <c r="BE161" i="3"/>
  <c r="BI160" i="3"/>
  <c r="BH160" i="3"/>
  <c r="BG160" i="3"/>
  <c r="BF160" i="3"/>
  <c r="T160" i="3"/>
  <c r="R160" i="3"/>
  <c r="P160" i="3"/>
  <c r="BK160" i="3"/>
  <c r="J160" i="3"/>
  <c r="BE160" i="3"/>
  <c r="BI159" i="3"/>
  <c r="BH159" i="3"/>
  <c r="BG159" i="3"/>
  <c r="BF159" i="3"/>
  <c r="T159" i="3"/>
  <c r="R159" i="3"/>
  <c r="P159" i="3"/>
  <c r="BK159" i="3"/>
  <c r="J159" i="3"/>
  <c r="BE159" i="3"/>
  <c r="BI158" i="3"/>
  <c r="BH158" i="3"/>
  <c r="BG158" i="3"/>
  <c r="BF158" i="3"/>
  <c r="T158" i="3"/>
  <c r="R158" i="3"/>
  <c r="P158" i="3"/>
  <c r="BK158" i="3"/>
  <c r="J158" i="3"/>
  <c r="BE158" i="3"/>
  <c r="BI157" i="3"/>
  <c r="BH157" i="3"/>
  <c r="BG157" i="3"/>
  <c r="BF157" i="3"/>
  <c r="T157" i="3"/>
  <c r="R157" i="3"/>
  <c r="P157" i="3"/>
  <c r="BK157" i="3"/>
  <c r="J157" i="3"/>
  <c r="BE157" i="3"/>
  <c r="BI156" i="3"/>
  <c r="BH156" i="3"/>
  <c r="BG156" i="3"/>
  <c r="BF156" i="3"/>
  <c r="T156" i="3"/>
  <c r="R156" i="3"/>
  <c r="P156" i="3"/>
  <c r="BK156" i="3"/>
  <c r="J156" i="3"/>
  <c r="BE156" i="3"/>
  <c r="BI155" i="3"/>
  <c r="BH155" i="3"/>
  <c r="BG155" i="3"/>
  <c r="BF155" i="3"/>
  <c r="T155" i="3"/>
  <c r="R155" i="3"/>
  <c r="P155" i="3"/>
  <c r="BK155" i="3"/>
  <c r="J155" i="3"/>
  <c r="BE155" i="3"/>
  <c r="BI154" i="3"/>
  <c r="BH154" i="3"/>
  <c r="BG154" i="3"/>
  <c r="BF154" i="3"/>
  <c r="T154" i="3"/>
  <c r="R154" i="3"/>
  <c r="P154" i="3"/>
  <c r="BK154" i="3"/>
  <c r="J154" i="3"/>
  <c r="BE154" i="3"/>
  <c r="BI153" i="3"/>
  <c r="BH153" i="3"/>
  <c r="BG153" i="3"/>
  <c r="BF153" i="3"/>
  <c r="T153" i="3"/>
  <c r="R153" i="3"/>
  <c r="P153" i="3"/>
  <c r="BK153" i="3"/>
  <c r="J153" i="3"/>
  <c r="BE153" i="3"/>
  <c r="BI152" i="3"/>
  <c r="BH152" i="3"/>
  <c r="BG152" i="3"/>
  <c r="BF152" i="3"/>
  <c r="T152" i="3"/>
  <c r="R152" i="3"/>
  <c r="P152" i="3"/>
  <c r="BK152" i="3"/>
  <c r="J152" i="3"/>
  <c r="BE152" i="3"/>
  <c r="BI151" i="3"/>
  <c r="BH151" i="3"/>
  <c r="BG151" i="3"/>
  <c r="BF151" i="3"/>
  <c r="T151" i="3"/>
  <c r="R151" i="3"/>
  <c r="P151" i="3"/>
  <c r="BK151" i="3"/>
  <c r="J151" i="3"/>
  <c r="BE151" i="3"/>
  <c r="BI150" i="3"/>
  <c r="BH150" i="3"/>
  <c r="BG150" i="3"/>
  <c r="BF150" i="3"/>
  <c r="T150" i="3"/>
  <c r="R150" i="3"/>
  <c r="P150" i="3"/>
  <c r="BK150" i="3"/>
  <c r="J150" i="3"/>
  <c r="BE150" i="3"/>
  <c r="BI149" i="3"/>
  <c r="BH149" i="3"/>
  <c r="BG149" i="3"/>
  <c r="BF149" i="3"/>
  <c r="T149" i="3"/>
  <c r="R149" i="3"/>
  <c r="P149" i="3"/>
  <c r="BK149" i="3"/>
  <c r="J149" i="3"/>
  <c r="BE149" i="3"/>
  <c r="BI148" i="3"/>
  <c r="BH148" i="3"/>
  <c r="BG148" i="3"/>
  <c r="BF148" i="3"/>
  <c r="T148" i="3"/>
  <c r="R148" i="3"/>
  <c r="P148" i="3"/>
  <c r="BK148" i="3"/>
  <c r="J148" i="3"/>
  <c r="BE148" i="3"/>
  <c r="BI147" i="3"/>
  <c r="BH147" i="3"/>
  <c r="BG147" i="3"/>
  <c r="BF147" i="3"/>
  <c r="T147" i="3"/>
  <c r="R147" i="3"/>
  <c r="P147" i="3"/>
  <c r="BK147" i="3"/>
  <c r="J147" i="3"/>
  <c r="BE147" i="3"/>
  <c r="BI146" i="3"/>
  <c r="BH146" i="3"/>
  <c r="BG146" i="3"/>
  <c r="BF146" i="3"/>
  <c r="T146" i="3"/>
  <c r="R146" i="3"/>
  <c r="P146" i="3"/>
  <c r="BK146" i="3"/>
  <c r="J146" i="3"/>
  <c r="BE146" i="3"/>
  <c r="BI145" i="3"/>
  <c r="BH145" i="3"/>
  <c r="BG145" i="3"/>
  <c r="BF145" i="3"/>
  <c r="T145" i="3"/>
  <c r="R145" i="3"/>
  <c r="P145" i="3"/>
  <c r="BK145" i="3"/>
  <c r="J145" i="3"/>
  <c r="BE145" i="3"/>
  <c r="BI144" i="3"/>
  <c r="BH144" i="3"/>
  <c r="BG144" i="3"/>
  <c r="BF144" i="3"/>
  <c r="T144" i="3"/>
  <c r="R144" i="3"/>
  <c r="P144" i="3"/>
  <c r="BK144" i="3"/>
  <c r="BK142" i="3" s="1"/>
  <c r="J142" i="3" s="1"/>
  <c r="J63" i="3" s="1"/>
  <c r="J144" i="3"/>
  <c r="BE144" i="3"/>
  <c r="BI143" i="3"/>
  <c r="BH143" i="3"/>
  <c r="BG143" i="3"/>
  <c r="BF143" i="3"/>
  <c r="T143" i="3"/>
  <c r="T142" i="3"/>
  <c r="R143" i="3"/>
  <c r="R142" i="3"/>
  <c r="P143" i="3"/>
  <c r="P142" i="3"/>
  <c r="P87" i="3" s="1"/>
  <c r="P86" i="3" s="1"/>
  <c r="AU56" i="1" s="1"/>
  <c r="BK143" i="3"/>
  <c r="J143" i="3"/>
  <c r="BE143" i="3" s="1"/>
  <c r="BI141" i="3"/>
  <c r="BH141" i="3"/>
  <c r="BG141" i="3"/>
  <c r="BF141" i="3"/>
  <c r="T141" i="3"/>
  <c r="R141" i="3"/>
  <c r="P141" i="3"/>
  <c r="BK141" i="3"/>
  <c r="J141" i="3"/>
  <c r="BE141" i="3"/>
  <c r="BI140" i="3"/>
  <c r="BH140" i="3"/>
  <c r="BG140" i="3"/>
  <c r="BF140" i="3"/>
  <c r="T140" i="3"/>
  <c r="R140" i="3"/>
  <c r="P140" i="3"/>
  <c r="BK140" i="3"/>
  <c r="J140" i="3"/>
  <c r="BE140" i="3"/>
  <c r="BI139" i="3"/>
  <c r="BH139" i="3"/>
  <c r="BG139" i="3"/>
  <c r="BF139" i="3"/>
  <c r="T139" i="3"/>
  <c r="R139" i="3"/>
  <c r="P139" i="3"/>
  <c r="BK139" i="3"/>
  <c r="J139" i="3"/>
  <c r="BE139" i="3"/>
  <c r="BI138" i="3"/>
  <c r="BH138" i="3"/>
  <c r="BG138" i="3"/>
  <c r="BF138" i="3"/>
  <c r="T138" i="3"/>
  <c r="R138" i="3"/>
  <c r="P138" i="3"/>
  <c r="BK138" i="3"/>
  <c r="J138" i="3"/>
  <c r="BE138" i="3"/>
  <c r="BI137" i="3"/>
  <c r="BH137" i="3"/>
  <c r="BG137" i="3"/>
  <c r="BF137" i="3"/>
  <c r="T137" i="3"/>
  <c r="R137" i="3"/>
  <c r="P137" i="3"/>
  <c r="BK137" i="3"/>
  <c r="J137" i="3"/>
  <c r="BE137" i="3"/>
  <c r="BI136" i="3"/>
  <c r="BH136" i="3"/>
  <c r="BG136" i="3"/>
  <c r="BF136" i="3"/>
  <c r="T136" i="3"/>
  <c r="R136" i="3"/>
  <c r="R134" i="3" s="1"/>
  <c r="P136" i="3"/>
  <c r="BK136" i="3"/>
  <c r="J136" i="3"/>
  <c r="BE136" i="3"/>
  <c r="BI135" i="3"/>
  <c r="BH135" i="3"/>
  <c r="BG135" i="3"/>
  <c r="BF135" i="3"/>
  <c r="T135" i="3"/>
  <c r="T134" i="3"/>
  <c r="T87" i="3" s="1"/>
  <c r="T86" i="3" s="1"/>
  <c r="R135" i="3"/>
  <c r="P135" i="3"/>
  <c r="P134" i="3"/>
  <c r="BK135" i="3"/>
  <c r="BK134" i="3"/>
  <c r="J134" i="3" s="1"/>
  <c r="J62" i="3" s="1"/>
  <c r="J135" i="3"/>
  <c r="BE135" i="3" s="1"/>
  <c r="BI132" i="3"/>
  <c r="BH132" i="3"/>
  <c r="BG132" i="3"/>
  <c r="BF132" i="3"/>
  <c r="T132" i="3"/>
  <c r="R132" i="3"/>
  <c r="P132" i="3"/>
  <c r="BK132" i="3"/>
  <c r="J132" i="3"/>
  <c r="BE132" i="3"/>
  <c r="BI131" i="3"/>
  <c r="BH131" i="3"/>
  <c r="BG131" i="3"/>
  <c r="BF131" i="3"/>
  <c r="T131" i="3"/>
  <c r="R131" i="3"/>
  <c r="P131" i="3"/>
  <c r="BK131" i="3"/>
  <c r="J131" i="3"/>
  <c r="BE131" i="3"/>
  <c r="BI130" i="3"/>
  <c r="BH130" i="3"/>
  <c r="BG130" i="3"/>
  <c r="BF130" i="3"/>
  <c r="T130" i="3"/>
  <c r="R130" i="3"/>
  <c r="P130" i="3"/>
  <c r="BK130" i="3"/>
  <c r="J130" i="3"/>
  <c r="BE130" i="3"/>
  <c r="BI128" i="3"/>
  <c r="BH128" i="3"/>
  <c r="BG128" i="3"/>
  <c r="BF128" i="3"/>
  <c r="T128" i="3"/>
  <c r="R128" i="3"/>
  <c r="P128" i="3"/>
  <c r="BK128" i="3"/>
  <c r="J128" i="3"/>
  <c r="BE128" i="3"/>
  <c r="BI127" i="3"/>
  <c r="BH127" i="3"/>
  <c r="BG127" i="3"/>
  <c r="BF127" i="3"/>
  <c r="T127" i="3"/>
  <c r="R127" i="3"/>
  <c r="P127" i="3"/>
  <c r="BK127" i="3"/>
  <c r="J127" i="3"/>
  <c r="BE127" i="3"/>
  <c r="BI125" i="3"/>
  <c r="BH125" i="3"/>
  <c r="BG125" i="3"/>
  <c r="BF125" i="3"/>
  <c r="T125" i="3"/>
  <c r="R125" i="3"/>
  <c r="P125" i="3"/>
  <c r="BK125" i="3"/>
  <c r="J125" i="3"/>
  <c r="BE125" i="3"/>
  <c r="BI124" i="3"/>
  <c r="BH124" i="3"/>
  <c r="BG124" i="3"/>
  <c r="BF124" i="3"/>
  <c r="T124" i="3"/>
  <c r="R124" i="3"/>
  <c r="P124" i="3"/>
  <c r="BK124" i="3"/>
  <c r="J124" i="3"/>
  <c r="BE124" i="3"/>
  <c r="BI123" i="3"/>
  <c r="BH123" i="3"/>
  <c r="BG123" i="3"/>
  <c r="BF123" i="3"/>
  <c r="T123" i="3"/>
  <c r="R123" i="3"/>
  <c r="P123" i="3"/>
  <c r="BK123" i="3"/>
  <c r="J123" i="3"/>
  <c r="BE123" i="3"/>
  <c r="BI121" i="3"/>
  <c r="BH121" i="3"/>
  <c r="BG121" i="3"/>
  <c r="BF121" i="3"/>
  <c r="T121" i="3"/>
  <c r="R121" i="3"/>
  <c r="P121" i="3"/>
  <c r="BK121" i="3"/>
  <c r="J121" i="3"/>
  <c r="BE121" i="3"/>
  <c r="BI116" i="3"/>
  <c r="BH116" i="3"/>
  <c r="BG116" i="3"/>
  <c r="BF116" i="3"/>
  <c r="T116" i="3"/>
  <c r="R116" i="3"/>
  <c r="P116" i="3"/>
  <c r="BK116" i="3"/>
  <c r="J116" i="3"/>
  <c r="BE116" i="3"/>
  <c r="BI114" i="3"/>
  <c r="BH114" i="3"/>
  <c r="BG114" i="3"/>
  <c r="BF114" i="3"/>
  <c r="T114" i="3"/>
  <c r="R114" i="3"/>
  <c r="P114" i="3"/>
  <c r="BK114" i="3"/>
  <c r="J114" i="3"/>
  <c r="BE114" i="3"/>
  <c r="BI110" i="3"/>
  <c r="BH110" i="3"/>
  <c r="BG110" i="3"/>
  <c r="BF110" i="3"/>
  <c r="T110" i="3"/>
  <c r="R110" i="3"/>
  <c r="P110" i="3"/>
  <c r="BK110" i="3"/>
  <c r="J110" i="3"/>
  <c r="BE110" i="3"/>
  <c r="BI106" i="3"/>
  <c r="BH106" i="3"/>
  <c r="BG106" i="3"/>
  <c r="BF106" i="3"/>
  <c r="T106" i="3"/>
  <c r="R106" i="3"/>
  <c r="P106" i="3"/>
  <c r="BK106" i="3"/>
  <c r="J106" i="3"/>
  <c r="BE106" i="3"/>
  <c r="BI98" i="3"/>
  <c r="BH98" i="3"/>
  <c r="BG98" i="3"/>
  <c r="BF98" i="3"/>
  <c r="T98" i="3"/>
  <c r="R98" i="3"/>
  <c r="P98" i="3"/>
  <c r="BK98" i="3"/>
  <c r="J98" i="3"/>
  <c r="BE98" i="3"/>
  <c r="BI97" i="3"/>
  <c r="BH97" i="3"/>
  <c r="BG97" i="3"/>
  <c r="BF97" i="3"/>
  <c r="T97" i="3"/>
  <c r="R97" i="3"/>
  <c r="P97" i="3"/>
  <c r="BK97" i="3"/>
  <c r="J97" i="3"/>
  <c r="BE97" i="3"/>
  <c r="BI96" i="3"/>
  <c r="BH96" i="3"/>
  <c r="BG96" i="3"/>
  <c r="BF96" i="3"/>
  <c r="T96" i="3"/>
  <c r="R96" i="3"/>
  <c r="P96" i="3"/>
  <c r="BK96" i="3"/>
  <c r="J96" i="3"/>
  <c r="BE96" i="3"/>
  <c r="BI94" i="3"/>
  <c r="BH94" i="3"/>
  <c r="BG94" i="3"/>
  <c r="BF94" i="3"/>
  <c r="T94" i="3"/>
  <c r="R94" i="3"/>
  <c r="P94" i="3"/>
  <c r="BK94" i="3"/>
  <c r="J94" i="3"/>
  <c r="BE94" i="3"/>
  <c r="BI93" i="3"/>
  <c r="BH93" i="3"/>
  <c r="BG93" i="3"/>
  <c r="BF93" i="3"/>
  <c r="T93" i="3"/>
  <c r="R93" i="3"/>
  <c r="P93" i="3"/>
  <c r="BK93" i="3"/>
  <c r="J93" i="3"/>
  <c r="BE93" i="3"/>
  <c r="BI92" i="3"/>
  <c r="BH92" i="3"/>
  <c r="BG92" i="3"/>
  <c r="BF92" i="3"/>
  <c r="T92" i="3"/>
  <c r="R92" i="3"/>
  <c r="P92" i="3"/>
  <c r="BK92" i="3"/>
  <c r="J92" i="3"/>
  <c r="BE92" i="3"/>
  <c r="BI91" i="3"/>
  <c r="BH91" i="3"/>
  <c r="BG91" i="3"/>
  <c r="BF91" i="3"/>
  <c r="T91" i="3"/>
  <c r="R91" i="3"/>
  <c r="R88" i="3" s="1"/>
  <c r="R87" i="3" s="1"/>
  <c r="R86" i="3" s="1"/>
  <c r="P91" i="3"/>
  <c r="BK91" i="3"/>
  <c r="J91" i="3"/>
  <c r="BE91" i="3"/>
  <c r="BI90" i="3"/>
  <c r="BH90" i="3"/>
  <c r="BG90" i="3"/>
  <c r="BF90" i="3"/>
  <c r="T90" i="3"/>
  <c r="R90" i="3"/>
  <c r="P90" i="3"/>
  <c r="BK90" i="3"/>
  <c r="J90" i="3"/>
  <c r="BE90" i="3"/>
  <c r="BI89" i="3"/>
  <c r="F37" i="3"/>
  <c r="BD56" i="1" s="1"/>
  <c r="BH89" i="3"/>
  <c r="F36" i="3" s="1"/>
  <c r="BC56" i="1" s="1"/>
  <c r="BG89" i="3"/>
  <c r="F35" i="3"/>
  <c r="BB56" i="1"/>
  <c r="BF89" i="3"/>
  <c r="J34" i="3" s="1"/>
  <c r="AW56" i="1" s="1"/>
  <c r="T89" i="3"/>
  <c r="T88" i="3"/>
  <c r="R89" i="3"/>
  <c r="P89" i="3"/>
  <c r="P88" i="3"/>
  <c r="BK89" i="3"/>
  <c r="BK88" i="3" s="1"/>
  <c r="J89" i="3"/>
  <c r="BE89" i="3" s="1"/>
  <c r="J83" i="3"/>
  <c r="F82" i="3"/>
  <c r="F80" i="3"/>
  <c r="E78" i="3"/>
  <c r="J55" i="3"/>
  <c r="F54" i="3"/>
  <c r="F52" i="3"/>
  <c r="E50" i="3"/>
  <c r="J21" i="3"/>
  <c r="E21" i="3"/>
  <c r="J54" i="3" s="1"/>
  <c r="J82" i="3"/>
  <c r="J20" i="3"/>
  <c r="J18" i="3"/>
  <c r="E18" i="3"/>
  <c r="F55" i="3" s="1"/>
  <c r="F83" i="3"/>
  <c r="J17" i="3"/>
  <c r="J12" i="3"/>
  <c r="J80" i="3" s="1"/>
  <c r="E7" i="3"/>
  <c r="E76" i="3"/>
  <c r="E48" i="3"/>
  <c r="J37" i="2"/>
  <c r="J36" i="2"/>
  <c r="AY55" i="1"/>
  <c r="J35" i="2"/>
  <c r="AX55" i="1"/>
  <c r="BI101" i="2"/>
  <c r="BH101" i="2"/>
  <c r="BG101" i="2"/>
  <c r="BF101" i="2"/>
  <c r="T101" i="2"/>
  <c r="R101" i="2"/>
  <c r="R99" i="2" s="1"/>
  <c r="P101" i="2"/>
  <c r="BK101" i="2"/>
  <c r="J101" i="2"/>
  <c r="BE101" i="2"/>
  <c r="BI100" i="2"/>
  <c r="BH100" i="2"/>
  <c r="BG100" i="2"/>
  <c r="BF100" i="2"/>
  <c r="T100" i="2"/>
  <c r="T99" i="2"/>
  <c r="R100" i="2"/>
  <c r="P100" i="2"/>
  <c r="P99" i="2" s="1"/>
  <c r="BK100" i="2"/>
  <c r="BK99" i="2"/>
  <c r="J99" i="2" s="1"/>
  <c r="J65" i="2" s="1"/>
  <c r="J100" i="2"/>
  <c r="BE100" i="2" s="1"/>
  <c r="BI98" i="2"/>
  <c r="BH98" i="2"/>
  <c r="BG98" i="2"/>
  <c r="BF98" i="2"/>
  <c r="T98" i="2"/>
  <c r="R98" i="2"/>
  <c r="P98" i="2"/>
  <c r="BK98" i="2"/>
  <c r="J98" i="2"/>
  <c r="BE98" i="2" s="1"/>
  <c r="BI97" i="2"/>
  <c r="BH97" i="2"/>
  <c r="BG97" i="2"/>
  <c r="BF97" i="2"/>
  <c r="T97" i="2"/>
  <c r="R97" i="2"/>
  <c r="P97" i="2"/>
  <c r="P93" i="2" s="1"/>
  <c r="P92" i="2" s="1"/>
  <c r="BK97" i="2"/>
  <c r="J97" i="2"/>
  <c r="BE97" i="2"/>
  <c r="BI96" i="2"/>
  <c r="BH96" i="2"/>
  <c r="BG96" i="2"/>
  <c r="BF96" i="2"/>
  <c r="T96" i="2"/>
  <c r="T93" i="2" s="1"/>
  <c r="T92" i="2" s="1"/>
  <c r="R96" i="2"/>
  <c r="P96" i="2"/>
  <c r="BK96" i="2"/>
  <c r="J96" i="2"/>
  <c r="BE96" i="2"/>
  <c r="BI95" i="2"/>
  <c r="BH95" i="2"/>
  <c r="BG95" i="2"/>
  <c r="BF95" i="2"/>
  <c r="T95" i="2"/>
  <c r="R95" i="2"/>
  <c r="P95" i="2"/>
  <c r="BK95" i="2"/>
  <c r="J95" i="2"/>
  <c r="BE95" i="2"/>
  <c r="BI94" i="2"/>
  <c r="BH94" i="2"/>
  <c r="BG94" i="2"/>
  <c r="BF94" i="2"/>
  <c r="T94" i="2"/>
  <c r="R94" i="2"/>
  <c r="R93" i="2"/>
  <c r="R92" i="2" s="1"/>
  <c r="P94" i="2"/>
  <c r="BK94" i="2"/>
  <c r="BK93" i="2" s="1"/>
  <c r="J94" i="2"/>
  <c r="BE94" i="2"/>
  <c r="BI91" i="2"/>
  <c r="BH91" i="2"/>
  <c r="BG91" i="2"/>
  <c r="F35" i="2" s="1"/>
  <c r="BB55" i="1" s="1"/>
  <c r="BB54" i="1" s="1"/>
  <c r="BF91" i="2"/>
  <c r="T91" i="2"/>
  <c r="R91" i="2"/>
  <c r="R89" i="2" s="1"/>
  <c r="P91" i="2"/>
  <c r="BK91" i="2"/>
  <c r="J91" i="2"/>
  <c r="BE91" i="2"/>
  <c r="BI90" i="2"/>
  <c r="BH90" i="2"/>
  <c r="BG90" i="2"/>
  <c r="BF90" i="2"/>
  <c r="J34" i="2" s="1"/>
  <c r="AW55" i="1" s="1"/>
  <c r="T90" i="2"/>
  <c r="T89" i="2"/>
  <c r="R90" i="2"/>
  <c r="P90" i="2"/>
  <c r="P89" i="2" s="1"/>
  <c r="P86" i="2" s="1"/>
  <c r="BK90" i="2"/>
  <c r="BK89" i="2"/>
  <c r="J89" i="2" s="1"/>
  <c r="J62" i="2" s="1"/>
  <c r="J90" i="2"/>
  <c r="BE90" i="2" s="1"/>
  <c r="BI88" i="2"/>
  <c r="F37" i="2" s="1"/>
  <c r="BD55" i="1" s="1"/>
  <c r="BD54" i="1" s="1"/>
  <c r="W33" i="1" s="1"/>
  <c r="BH88" i="2"/>
  <c r="F36" i="2" s="1"/>
  <c r="BC55" i="1" s="1"/>
  <c r="BG88" i="2"/>
  <c r="BF88" i="2"/>
  <c r="F34" i="2" s="1"/>
  <c r="BA55" i="1" s="1"/>
  <c r="T88" i="2"/>
  <c r="T87" i="2"/>
  <c r="T86" i="2"/>
  <c r="R88" i="2"/>
  <c r="R87" i="2"/>
  <c r="R86" i="2" s="1"/>
  <c r="R85" i="2" s="1"/>
  <c r="P88" i="2"/>
  <c r="P87" i="2"/>
  <c r="BK88" i="2"/>
  <c r="BK87" i="2" s="1"/>
  <c r="J88" i="2"/>
  <c r="BE88" i="2" s="1"/>
  <c r="J82" i="2"/>
  <c r="F81" i="2"/>
  <c r="F79" i="2"/>
  <c r="E77" i="2"/>
  <c r="J55" i="2"/>
  <c r="F54" i="2"/>
  <c r="F52" i="2"/>
  <c r="E50" i="2"/>
  <c r="J21" i="2"/>
  <c r="E21" i="2"/>
  <c r="J54" i="2" s="1"/>
  <c r="J81" i="2"/>
  <c r="J20" i="2"/>
  <c r="J18" i="2"/>
  <c r="E18" i="2"/>
  <c r="F82" i="2"/>
  <c r="F55" i="2"/>
  <c r="J17" i="2"/>
  <c r="J12" i="2"/>
  <c r="J79" i="2" s="1"/>
  <c r="E7" i="2"/>
  <c r="E75" i="2" s="1"/>
  <c r="AS54" i="1"/>
  <c r="L50" i="1"/>
  <c r="AM50" i="1"/>
  <c r="AM49" i="1"/>
  <c r="L49" i="1"/>
  <c r="AM47" i="1"/>
  <c r="L47" i="1"/>
  <c r="L45" i="1"/>
  <c r="L44" i="1"/>
  <c r="J93" i="2" l="1"/>
  <c r="J64" i="2" s="1"/>
  <c r="BK92" i="2"/>
  <c r="J92" i="2" s="1"/>
  <c r="J63" i="2" s="1"/>
  <c r="J33" i="3"/>
  <c r="AV56" i="1" s="1"/>
  <c r="AT56" i="1" s="1"/>
  <c r="F33" i="3"/>
  <c r="AZ56" i="1" s="1"/>
  <c r="BC54" i="1"/>
  <c r="J88" i="3"/>
  <c r="J61" i="3" s="1"/>
  <c r="BK87" i="3"/>
  <c r="T85" i="2"/>
  <c r="J33" i="2"/>
  <c r="AV55" i="1" s="1"/>
  <c r="AT55" i="1" s="1"/>
  <c r="F33" i="2"/>
  <c r="AZ55" i="1" s="1"/>
  <c r="P85" i="2"/>
  <c r="AU55" i="1" s="1"/>
  <c r="AU54" i="1" s="1"/>
  <c r="AX54" i="1"/>
  <c r="W31" i="1"/>
  <c r="J87" i="2"/>
  <c r="J61" i="2" s="1"/>
  <c r="BK86" i="2"/>
  <c r="BA54" i="1"/>
  <c r="J52" i="2"/>
  <c r="F34" i="3"/>
  <c r="BA56" i="1" s="1"/>
  <c r="E48" i="2"/>
  <c r="J52" i="3"/>
  <c r="AY54" i="1" l="1"/>
  <c r="W32" i="1"/>
  <c r="W30" i="1"/>
  <c r="AW54" i="1"/>
  <c r="AK30" i="1" s="1"/>
  <c r="J87" i="3"/>
  <c r="J60" i="3" s="1"/>
  <c r="BK86" i="3"/>
  <c r="J86" i="3" s="1"/>
  <c r="AZ54" i="1"/>
  <c r="BK85" i="2"/>
  <c r="J85" i="2" s="1"/>
  <c r="J86" i="2"/>
  <c r="J60" i="2" s="1"/>
  <c r="J59" i="2" l="1"/>
  <c r="J30" i="2"/>
  <c r="AV54" i="1"/>
  <c r="W29" i="1"/>
  <c r="J59" i="3"/>
  <c r="J30" i="3"/>
  <c r="J39" i="3" l="1"/>
  <c r="AG56" i="1"/>
  <c r="AN56" i="1" s="1"/>
  <c r="AG55" i="1"/>
  <c r="J39" i="2"/>
  <c r="AK29" i="1"/>
  <c r="AT54" i="1"/>
  <c r="AN55" i="1" l="1"/>
  <c r="AG54" i="1"/>
  <c r="AN54" i="1" l="1"/>
  <c r="AK26" i="1"/>
  <c r="AK35" i="1" s="1"/>
</calcChain>
</file>

<file path=xl/sharedStrings.xml><?xml version="1.0" encoding="utf-8"?>
<sst xmlns="http://schemas.openxmlformats.org/spreadsheetml/2006/main" count="2131" uniqueCount="610">
  <si>
    <t>Export Komplet</t>
  </si>
  <si>
    <t>VZ</t>
  </si>
  <si>
    <t>2.0</t>
  </si>
  <si>
    <t>ZAMOK</t>
  </si>
  <si>
    <t>False</t>
  </si>
  <si>
    <t>{73146333-98aa-4e25-8148-9e190734e1e6}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</si>
  <si>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</si>
  <si>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</si>
  <si>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</si>
  <si>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</si>
  <si>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</si>
  <si>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</si>
  <si>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</si>
  <si>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</si>
  <si>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181230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</si>
  <si>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</si>
  <si>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</si>
  <si>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Klobouky u Brna - kanalizace v ulici Masarykova</t>
  </si>
  <si>
    <t>KSO:</t>
  </si>
  <si>
    <t>827 21 1</t>
  </si>
  <si>
    <t>CC-CZ:</t>
  </si>
  <si>
    <t>22231</t>
  </si>
  <si>
    <t>Místo:</t>
  </si>
  <si>
    <t>Klobouky u Brna</t>
  </si>
  <si>
    <t>Datum:</t>
  </si>
  <si>
    <t>23. 1. 2019</t>
  </si>
  <si>
    <t>CZ-CPV:</t>
  </si>
  <si>
    <t>90410000-4</t>
  </si>
  <si>
    <t>CZ-CPA:</t>
  </si>
  <si>
    <t>42.21.12</t>
  </si>
  <si>
    <t>Zadavatel:</t>
  </si>
  <si>
    <t>IČ:</t>
  </si>
  <si>
    <t/>
  </si>
  <si>
    <t>Město Klobouky u Brna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</si>
  <si>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</si>
  <si>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</si>
  <si>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</si>
  <si>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</si>
  <si>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</si>
  <si>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</si>
  <si>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</si>
  <si>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Ing. Michal Jendruščák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</si>
  <si>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</si>
  <si>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</si>
  <si>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</si>
  <si>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</si>
  <si>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</si>
  <si>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</si>
  <si>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</si>
  <si>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</si>
  <si>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</si>
  <si>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</si>
  <si>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</si>
  <si>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</si>
  <si>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</si>
  <si>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</si>
  <si>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</si>
  <si>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</si>
  <si>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</si>
  <si>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</si>
  <si>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</si>
  <si>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</si>
  <si>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</si>
  <si>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</si>
  <si>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</si>
  <si>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</si>
  <si>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</si>
  <si>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</si>
  <si>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</si>
  <si>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</si>
  <si>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</si>
  <si>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</si>
  <si>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</si>
  <si>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</si>
  <si>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</si>
  <si>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</si>
  <si>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</si>
  <si>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</si>
  <si>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</si>
  <si>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</si>
  <si>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</si>
  <si>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</si>
  <si>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</si>
  <si>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OST</t>
  </si>
  <si>
    <t>Ostatní náklady</t>
  </si>
  <si>
    <t>1</t>
  </si>
  <si>
    <t>{68fb8acb-320c-478e-881e-74e07ed37cab}</t>
  </si>
  <si>
    <t>2</t>
  </si>
  <si>
    <t>SO 01</t>
  </si>
  <si>
    <t>Kanalizace v ulici Masarykova</t>
  </si>
  <si>
    <t>STA</t>
  </si>
  <si>
    <t>{df993e1b-3efd-491a-bf02-d5460d8574c5}</t>
  </si>
  <si>
    <t>KRYCÍ LIST SOUPISU PRACÍ</t>
  </si>
  <si>
    <t>Objekt:</t>
  </si>
  <si>
    <t>OST - Ostatní náklady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</si>
  <si>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</si>
  <si>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</si>
  <si>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</si>
  <si>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</si>
  <si>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</si>
  <si>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</si>
  <si>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8 - Trubní vedení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</si>
  <si>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</si>
  <si>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</si>
  <si>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</si>
  <si>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</si>
  <si>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</si>
  <si>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</si>
  <si>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</si>
  <si>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</si>
  <si>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</si>
  <si>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</si>
  <si>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</si>
  <si>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</si>
  <si>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</si>
  <si>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</si>
  <si>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</si>
  <si>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</si>
  <si>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</si>
  <si>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</si>
  <si>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</si>
  <si>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</si>
  <si>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</si>
  <si>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</si>
  <si>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359901211</t>
  </si>
  <si>
    <t>Monitoring stok (kamerový systém) jakékoli výšky nová kanalizace</t>
  </si>
  <si>
    <t>m</t>
  </si>
  <si>
    <t>CS ÚRS 2018 02</t>
  </si>
  <si>
    <t>4</t>
  </si>
  <si>
    <t>-736049923</t>
  </si>
  <si>
    <t>8</t>
  </si>
  <si>
    <t>Trubní vedení</t>
  </si>
  <si>
    <t>892372111</t>
  </si>
  <si>
    <t>Tlakové zkoušky vodou zabezpečení konců potrubí při tlakových zkouškách DN do 300</t>
  </si>
  <si>
    <t>kus</t>
  </si>
  <si>
    <t>1051931398</t>
  </si>
  <si>
    <t>892381111</t>
  </si>
  <si>
    <t>Tlakové zkoušky vodou na potrubí DN 250, 300 nebo 350</t>
  </si>
  <si>
    <t>-674370423</t>
  </si>
  <si>
    <t>VRN</t>
  </si>
  <si>
    <t>Vedlejší rozpočtové náklady</t>
  </si>
  <si>
    <t>5</t>
  </si>
  <si>
    <t>VRN1</t>
  </si>
  <si>
    <t>Průzkumné, geodetické a projektové práce</t>
  </si>
  <si>
    <t>012103000</t>
  </si>
  <si>
    <t>Geodetické práce před výstavbou, vytyčení obvodu staveniště</t>
  </si>
  <si>
    <t>kplt</t>
  </si>
  <si>
    <t>CS ÚRS 2015 01</t>
  </si>
  <si>
    <t>1024</t>
  </si>
  <si>
    <t>-1265477208</t>
  </si>
  <si>
    <t>012303000</t>
  </si>
  <si>
    <t>Průzkumné, geodetické a projektové práce geodetické práce po výstavbě</t>
  </si>
  <si>
    <t>-248560661</t>
  </si>
  <si>
    <t>6</t>
  </si>
  <si>
    <t>1 1</t>
  </si>
  <si>
    <t>Dokumentace skutečného provedené stavby</t>
  </si>
  <si>
    <t>141984214</t>
  </si>
  <si>
    <t>7</t>
  </si>
  <si>
    <t>1 4</t>
  </si>
  <si>
    <t>Autorský dozor projektanta</t>
  </si>
  <si>
    <t>1824506017</t>
  </si>
  <si>
    <t>1 8</t>
  </si>
  <si>
    <t>Fotodokumentace v průběhu výstavby</t>
  </si>
  <si>
    <t>-1526715598</t>
  </si>
  <si>
    <t>VRN3</t>
  </si>
  <si>
    <t>Zařízení staveniště</t>
  </si>
  <si>
    <t>9</t>
  </si>
  <si>
    <t>030001000</t>
  </si>
  <si>
    <t>-1424388078</t>
  </si>
  <si>
    <t>10</t>
  </si>
  <si>
    <t>3 R 001</t>
  </si>
  <si>
    <t>Vytyčení a ochrana IS</t>
  </si>
  <si>
    <t>-113225718</t>
  </si>
  <si>
    <t>nalozeni_MD</t>
  </si>
  <si>
    <t>291,565</t>
  </si>
  <si>
    <t>prebytek</t>
  </si>
  <si>
    <t>35,835</t>
  </si>
  <si>
    <t>SO 01 - Kanalizace v ulici Masarykova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</si>
  <si>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</si>
  <si>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</si>
  <si>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</si>
  <si>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</si>
  <si>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</si>
  <si>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Zemní práce</t>
  </si>
  <si>
    <t>112101101</t>
  </si>
  <si>
    <t>Odstranění stromů s odřezáním kmene a s odvětvením listnatých, průměru kmene přes 100 do 300 mm</t>
  </si>
  <si>
    <t>-836660209</t>
  </si>
  <si>
    <t>112201101</t>
  </si>
  <si>
    <t>Odstranění pařezů s jejich vykopáním, vytrháním nebo odstřelením, s přesekáním kořenů průměru přes 100 do 300 mm</t>
  </si>
  <si>
    <t>-698824140</t>
  </si>
  <si>
    <t>113107424</t>
  </si>
  <si>
    <t>Odstranění podkladů nebo krytů při překopech inženýrských sítí s přemístěním hmot na skládku ve vzdálenosti do 3 m nebo s naložením na dopravní prostředek strojně plochy jednotlivě do 15 m2 z kameniva hrubého drceného, o tl. vrstvy přes 300 do 400 mm</t>
  </si>
  <si>
    <t>m2</t>
  </si>
  <si>
    <t>1838275956</t>
  </si>
  <si>
    <t>113154113</t>
  </si>
  <si>
    <t>Frézování živičného podkladu nebo krytu s naložením na dopravní prostředek plochy do 500 m2 bez překážek v trase pruhu šířky do 0,5 m, tloušťky vrstvy 50 mm</t>
  </si>
  <si>
    <t>36738699</t>
  </si>
  <si>
    <t>121101101</t>
  </si>
  <si>
    <t>Sejmutí ornice nebo lesní půdy s vodorovným přemístěním na hromady v místě upotřebení nebo na dočasné či trvalé skládky se složením, na vzdálenost do 50 m</t>
  </si>
  <si>
    <t>m3</t>
  </si>
  <si>
    <t>-794900440</t>
  </si>
  <si>
    <t>132301201</t>
  </si>
  <si>
    <t>Hloubení zapažených i nezapažených rýh šířky přes 600 do 2 000 mm s urovnáním dna do předepsaného profilu a spádu v hornině tř. 4 do 100 m3</t>
  </si>
  <si>
    <t>-2074369666</t>
  </si>
  <si>
    <t>VV</t>
  </si>
  <si>
    <t>267,9</t>
  </si>
  <si>
    <t>151101102</t>
  </si>
  <si>
    <t>Zřízení pažení a rozepření stěn rýh pro podzemní vedení pro všechny šířky rýhy příložné pro jakoukoliv mezerovitost, hloubky do 4 m</t>
  </si>
  <si>
    <t>1664930564</t>
  </si>
  <si>
    <t>151101112</t>
  </si>
  <si>
    <t>Odstranění pažení a rozepření stěn rýh pro podzemní vedení s uložením materiálu na vzdálenost do 3 m od kraje výkopu příložné, hloubky přes 2 do 4 m</t>
  </si>
  <si>
    <t>-1212087155</t>
  </si>
  <si>
    <t>162301102</t>
  </si>
  <si>
    <t>Vodorovné přemístění výkopku nebo sypaniny po suchu na obvyklém dopravním prostředku, bez naložení výkopku, avšak se složením bez rozhrnutí z horniny tř. 1 až 4 na vzdálenost přes 500 do 1 000 m</t>
  </si>
  <si>
    <t>-1899170794</t>
  </si>
  <si>
    <t>59,5 "ornice na MD"</t>
  </si>
  <si>
    <t>234,7"zemina na zásyp na MD"</t>
  </si>
  <si>
    <t>Mezisoučet</t>
  </si>
  <si>
    <t>(280,8+98,3)*0,15</t>
  </si>
  <si>
    <t>234,7 "zásyp"</t>
  </si>
  <si>
    <t>Součet</t>
  </si>
  <si>
    <t>162601101</t>
  </si>
  <si>
    <t>Vodorovné přemístění výkopku nebo sypaniny po suchu na obvyklém dopravním prostředku, bez naložení výkopku, avšak se složením bez rozhrnutí z horniny tř. 1 až 4 na vzdálenost přes 3 000 do 4 000 m</t>
  </si>
  <si>
    <t>976214753</t>
  </si>
  <si>
    <t>267,9-234,7 "přebytek zeminy na deponii"</t>
  </si>
  <si>
    <t>59,5-(280,8+98,3)*0,15 "přebytek ornice na deponii"</t>
  </si>
  <si>
    <t>11</t>
  </si>
  <si>
    <t>167101101</t>
  </si>
  <si>
    <t>Nakládání, skládání a překládání neulehlého výkopku nebo sypaniny nakládání, množství do 100 m3, z hornin tř. 1 až 4</t>
  </si>
  <si>
    <t>1491084665</t>
  </si>
  <si>
    <t>12</t>
  </si>
  <si>
    <t>174101101</t>
  </si>
  <si>
    <t>Zásyp sypaninou z jakékoliv horniny s uložením výkopku ve vrstvách se zhutněním jam, šachet, rýh nebo kolem objektů v těchto vykopávkách</t>
  </si>
  <si>
    <t>-1648186129</t>
  </si>
  <si>
    <t>234,7 "zásyp původní zeminou"</t>
  </si>
  <si>
    <t>13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</si>
  <si>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</si>
  <si>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</si>
  <si>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-1021899099</t>
  </si>
  <si>
    <t>73,4 "podsyp"</t>
  </si>
  <si>
    <t>197,7 "obsyp"</t>
  </si>
  <si>
    <t>177,7 "zásyp"</t>
  </si>
  <si>
    <t>14</t>
  </si>
  <si>
    <t>M</t>
  </si>
  <si>
    <t>58337303</t>
  </si>
  <si>
    <t>štěrkopísek frakce 0-8</t>
  </si>
  <si>
    <t>t</t>
  </si>
  <si>
    <t>1670236120</t>
  </si>
  <si>
    <t>448,8*2</t>
  </si>
  <si>
    <t>181301102</t>
  </si>
  <si>
    <t>Rozprostření a urovnání ornice v rovině nebo ve svahu sklonu do 1:5 při souvislé ploše do 500 m2, tl. vrstvy přes 100 do 150 mm</t>
  </si>
  <si>
    <t>1529799814</t>
  </si>
  <si>
    <t>16</t>
  </si>
  <si>
    <t>181411131</t>
  </si>
  <si>
    <t>Založení trávníku na půdě předem připravené plochy do 1000 m2 výsevem včetně utažení parkového v rovině nebo na svahu do 1:5</t>
  </si>
  <si>
    <t>-1191107853</t>
  </si>
  <si>
    <t>17</t>
  </si>
  <si>
    <t>00572472</t>
  </si>
  <si>
    <t>osivo směs travní krajinná-rovinná</t>
  </si>
  <si>
    <t>kg</t>
  </si>
  <si>
    <t>20260359</t>
  </si>
  <si>
    <t>280,8*300/10000 "300 kg/ha"</t>
  </si>
  <si>
    <t>18</t>
  </si>
  <si>
    <t>181411132</t>
  </si>
  <si>
    <t>Založení trávníku na půdě předem připravené plochy do 1000 m2 výsevem včetně utažení parkového na svahu přes 1:5 do 1:2</t>
  </si>
  <si>
    <t>-1538495104</t>
  </si>
  <si>
    <t>19</t>
  </si>
  <si>
    <t>00572474</t>
  </si>
  <si>
    <t>osivo směs travní krajinná-svahová</t>
  </si>
  <si>
    <t>-1054647598</t>
  </si>
  <si>
    <t>98,3*300/10000</t>
  </si>
  <si>
    <t>20</t>
  </si>
  <si>
    <t>181951102</t>
  </si>
  <si>
    <t>Úprava pláně vyrovnáním výškových rozdílů v hornině tř. 1 až 4 se zhutněním</t>
  </si>
  <si>
    <t>-878442593</t>
  </si>
  <si>
    <t>182301122</t>
  </si>
  <si>
    <t>Rozprostření a urovnání ornice ve svahu sklonu přes 1:5 při souvislé ploše do 500 m2, tl. vrstvy přes 100 do 150 mm</t>
  </si>
  <si>
    <t>943963349</t>
  </si>
  <si>
    <t>22</t>
  </si>
  <si>
    <t>185804311</t>
  </si>
  <si>
    <t>Zalití rostlin vodou plochy záhonů jednotlivě do 20 m2</t>
  </si>
  <si>
    <t>43153378</t>
  </si>
  <si>
    <t>8,424+2,949</t>
  </si>
  <si>
    <t>Komunikace pozemní</t>
  </si>
  <si>
    <t>23</t>
  </si>
  <si>
    <t>564231111</t>
  </si>
  <si>
    <t>Podklad nebo podsyp ze štěrkopísku ŠP s rozprostřením, vlhčením a zhutněním, po zhutnění tl. 100 mm</t>
  </si>
  <si>
    <t>1090485745</t>
  </si>
  <si>
    <t>24</t>
  </si>
  <si>
    <t>564962111</t>
  </si>
  <si>
    <t>Podklad z mechanicky zpevněného kameniva MZK (minerální beton) s rozprostřením a s hutněním, po zhutnění tl. 200 mm</t>
  </si>
  <si>
    <t>-1504476495</t>
  </si>
  <si>
    <t>25</t>
  </si>
  <si>
    <t>565135111</t>
  </si>
  <si>
    <t>Asfaltový beton vrstva podkladní ACP 16 (obalované kamenivo střednězrnné - OKS) s rozprostřením a zhutněním v pruhu šířky do 3 m, po zhutnění tl. 50 mm</t>
  </si>
  <si>
    <t>1836236494</t>
  </si>
  <si>
    <t>26</t>
  </si>
  <si>
    <t>565136111</t>
  </si>
  <si>
    <t>Asfaltový beton vrstva podkladní ACP 22 (obalované kamenivo hrubozrnné - OKH) s rozprostřením a zhutněním v pruhu šířky do 3 m, po zhutnění tl. 50 mm</t>
  </si>
  <si>
    <t>2146394114</t>
  </si>
  <si>
    <t>27</t>
  </si>
  <si>
    <t>573111111</t>
  </si>
  <si>
    <t>Postřik infiltrační PI z asfaltu silničního s posypem kamenivem, v množství 0,60 kg/m2</t>
  </si>
  <si>
    <t>167567413</t>
  </si>
  <si>
    <t>28</t>
  </si>
  <si>
    <t>573231106</t>
  </si>
  <si>
    <t>Postřik spojovací PS bez posypu kamenivem ze silniční emulze, v množství 0,30 kg/m2</t>
  </si>
  <si>
    <t>908959247</t>
  </si>
  <si>
    <t>29</t>
  </si>
  <si>
    <t>577144211</t>
  </si>
  <si>
    <t>Asfaltový beton vrstva obrusná ACO 11 (ABS) s rozprostřením a se zhutněním z nemodifikovaného asfaltu v pruhu šířky do 3 m tř. II, po zhutnění tl. 50 mm</t>
  </si>
  <si>
    <t>411245854</t>
  </si>
  <si>
    <t>30</t>
  </si>
  <si>
    <t>871375221</t>
  </si>
  <si>
    <t>Kanalizační potrubí z tvrdého PVC v otevřeném výkopu ve sklonu do 20 %, hladkého plnostěnného jednovrstvého, tuhost třídy SN 8 DN 315</t>
  </si>
  <si>
    <t>287928832</t>
  </si>
  <si>
    <t>31</t>
  </si>
  <si>
    <t>871370310</t>
  </si>
  <si>
    <t>Montáž kanalizačního potrubí z plastů z polypropylenu PP hladkého plnostěnného SN 10 DN 300</t>
  </si>
  <si>
    <t>-1805245950</t>
  </si>
  <si>
    <t>32</t>
  </si>
  <si>
    <t>877315211</t>
  </si>
  <si>
    <t>Montáž tvarovek na kanalizačním potrubí z trub z plastu z tvrdého PVC nebo z polypropylenu v otevřeném výkopu jednoosých DN 160</t>
  </si>
  <si>
    <t>487740245</t>
  </si>
  <si>
    <t>33</t>
  </si>
  <si>
    <t>28611361</t>
  </si>
  <si>
    <t>koleno kanalizační PVC KG 160x45°</t>
  </si>
  <si>
    <t>420780080</t>
  </si>
  <si>
    <t>34</t>
  </si>
  <si>
    <t>28611588</t>
  </si>
  <si>
    <t>zátka kanalizace plastové KG DN 150</t>
  </si>
  <si>
    <t>-584861937</t>
  </si>
  <si>
    <t>35</t>
  </si>
  <si>
    <t>877375211</t>
  </si>
  <si>
    <t>Montáž tvarovek na kanalizačním potrubí z trub z plastu z tvrdého PVC nebo z polypropylenu v otevřeném výkopu jednoosých DN 315</t>
  </si>
  <si>
    <t>-1381206824</t>
  </si>
  <si>
    <t>36</t>
  </si>
  <si>
    <t>28611441.OSM</t>
  </si>
  <si>
    <t>KGEA odbočka DN 315/160 SN8</t>
  </si>
  <si>
    <t>1696896096</t>
  </si>
  <si>
    <t>37</t>
  </si>
  <si>
    <t>286 001</t>
  </si>
  <si>
    <t>Redukce KGR 300/150 PVC SN 8</t>
  </si>
  <si>
    <t>-1904926643</t>
  </si>
  <si>
    <t>38</t>
  </si>
  <si>
    <t>286 00 001</t>
  </si>
  <si>
    <t>Flexibilní hrdlo DN 315</t>
  </si>
  <si>
    <t>536115020</t>
  </si>
  <si>
    <t>39</t>
  </si>
  <si>
    <t>286 001.1</t>
  </si>
  <si>
    <t>Šachtové dno DN 630 z PP pro potrubí DN 315</t>
  </si>
  <si>
    <t>546093494</t>
  </si>
  <si>
    <t>40</t>
  </si>
  <si>
    <t>286 002</t>
  </si>
  <si>
    <t>Šachtové prodloužení DN 630 dl. 1,5 m</t>
  </si>
  <si>
    <t>-931445603</t>
  </si>
  <si>
    <t>41</t>
  </si>
  <si>
    <t>286 003</t>
  </si>
  <si>
    <t>Manžeta teleskopu DN 630</t>
  </si>
  <si>
    <t>1939679200</t>
  </si>
  <si>
    <t>42</t>
  </si>
  <si>
    <t>286 004</t>
  </si>
  <si>
    <t>Teleskop DN 630</t>
  </si>
  <si>
    <t>1809740871</t>
  </si>
  <si>
    <t>43</t>
  </si>
  <si>
    <t>286 005</t>
  </si>
  <si>
    <t>Poklop B125 BEGU</t>
  </si>
  <si>
    <t>-542505844</t>
  </si>
  <si>
    <t>44</t>
  </si>
  <si>
    <t>286 006</t>
  </si>
  <si>
    <t>Šachtové dno DN 800 z PP pro potrubí DN 315</t>
  </si>
  <si>
    <t>7750824</t>
  </si>
  <si>
    <t>45</t>
  </si>
  <si>
    <t>286 007</t>
  </si>
  <si>
    <t>Šachtová skruž se stupadly DN 800 dl. 1,5 m</t>
  </si>
  <si>
    <t>-53750554</t>
  </si>
  <si>
    <t>46</t>
  </si>
  <si>
    <t>286 X 001</t>
  </si>
  <si>
    <t>Příplatek za uříznutí šachtové skruže</t>
  </si>
  <si>
    <t>-1541222987</t>
  </si>
  <si>
    <t>47</t>
  </si>
  <si>
    <t>286 008</t>
  </si>
  <si>
    <t>Těsnění skruže DN 800</t>
  </si>
  <si>
    <t>-24219431</t>
  </si>
  <si>
    <t>48</t>
  </si>
  <si>
    <t>286 009</t>
  </si>
  <si>
    <t>Konus plastový 800/630</t>
  </si>
  <si>
    <t>-1925776265</t>
  </si>
  <si>
    <t>49</t>
  </si>
  <si>
    <t>286 010</t>
  </si>
  <si>
    <t>Betonový prstenec 700 mm</t>
  </si>
  <si>
    <t>980879802</t>
  </si>
  <si>
    <t>50</t>
  </si>
  <si>
    <t>286 011</t>
  </si>
  <si>
    <t>Těsnění pro prstenec</t>
  </si>
  <si>
    <t>-216614856</t>
  </si>
  <si>
    <t>Ostatní konstrukce a práce, bourání</t>
  </si>
  <si>
    <t>51</t>
  </si>
  <si>
    <t>9 001</t>
  </si>
  <si>
    <t>Průvrt do betonové šacty DN 315</t>
  </si>
  <si>
    <t>-1757001275</t>
  </si>
  <si>
    <t>997</t>
  </si>
  <si>
    <t>Přesun sutě</t>
  </si>
  <si>
    <t>52</t>
  </si>
  <si>
    <t>997221551</t>
  </si>
  <si>
    <t>Vodorovná doprava suti bez naložení, ale se složením a s hrubým urovnáním ze sypkých materiálů, na vzdálenost do 1 km</t>
  </si>
  <si>
    <t>1661758223</t>
  </si>
  <si>
    <t>53</t>
  </si>
  <si>
    <t>997221559</t>
  </si>
  <si>
    <t>Vodorovná doprava suti bez naložení, ale se složením a s hrubým urovnáním Příplatek k ceně za každý další i započatý 1 km přes 1 km</t>
  </si>
  <si>
    <t>1733253338</t>
  </si>
  <si>
    <t>19*7,25</t>
  </si>
  <si>
    <t>54</t>
  </si>
  <si>
    <t>997221855</t>
  </si>
  <si>
    <t>Poplatek za uložení stavebního odpadu na skládce (skládkovné) zeminy a kameniva zatříděného do Katalogu odpadů pod kódem 170 504</t>
  </si>
  <si>
    <t>-681837994</t>
  </si>
  <si>
    <t>55</t>
  </si>
  <si>
    <t>997221845</t>
  </si>
  <si>
    <t>Poplatek za uložení stavebního odpadu na skládce (skládkovné) asfaltového bez obsahu dehtu zatříděného do Katalogu odpadů pod kódem 170 302</t>
  </si>
  <si>
    <t>-1076381967</t>
  </si>
  <si>
    <t>998</t>
  </si>
  <si>
    <t>Přesun hmot</t>
  </si>
  <si>
    <t>56</t>
  </si>
  <si>
    <t>998276101</t>
  </si>
  <si>
    <t>Přesun hmot pro trubní vedení hloubené z trub z plastických hmot nebo sklolaminátových pro vodovody nebo kanalizace v otevřeném výkopu dopravní vzdálenost do 15 m</t>
  </si>
  <si>
    <t>-1773246412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</si>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</sst>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0000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8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  <protection locked="0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33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2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0" xfId="0"/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/>
    </xf>
    <xf numFmtId="0" fontId="38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abSelected="1" topLeftCell="A13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333"/>
      <c r="AS2" s="333"/>
      <c r="AT2" s="333"/>
      <c r="AU2" s="333"/>
      <c r="AV2" s="333"/>
      <c r="AW2" s="333"/>
      <c r="AX2" s="333"/>
      <c r="AY2" s="333"/>
      <c r="AZ2" s="333"/>
      <c r="BA2" s="333"/>
      <c r="BB2" s="333"/>
      <c r="BC2" s="333"/>
      <c r="BD2" s="333"/>
      <c r="BE2" s="333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45" t="s">
        <v>14</v>
      </c>
      <c r="L5" s="346"/>
      <c r="M5" s="346"/>
      <c r="N5" s="346"/>
      <c r="O5" s="346"/>
      <c r="P5" s="346"/>
      <c r="Q5" s="346"/>
      <c r="R5" s="346"/>
      <c r="S5" s="346"/>
      <c r="T5" s="346"/>
      <c r="U5" s="346"/>
      <c r="V5" s="346"/>
      <c r="W5" s="346"/>
      <c r="X5" s="346"/>
      <c r="Y5" s="346"/>
      <c r="Z5" s="346"/>
      <c r="AA5" s="346"/>
      <c r="AB5" s="346"/>
      <c r="AC5" s="346"/>
      <c r="AD5" s="346"/>
      <c r="AE5" s="346"/>
      <c r="AF5" s="346"/>
      <c r="AG5" s="346"/>
      <c r="AH5" s="346"/>
      <c r="AI5" s="346"/>
      <c r="AJ5" s="346"/>
      <c r="AK5" s="346"/>
      <c r="AL5" s="346"/>
      <c r="AM5" s="346"/>
      <c r="AN5" s="346"/>
      <c r="AO5" s="346"/>
      <c r="AP5" s="22"/>
      <c r="AQ5" s="22"/>
      <c r="AR5" s="20"/>
      <c r="BE5" s="324" t="s">
        <v>15</v>
      </c>
      <c r="BS5" s="17" t="s">
        <v>6</v>
      </c>
    </row>
    <row r="6" spans="1:74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47" t="s">
        <v>17</v>
      </c>
      <c r="L6" s="346"/>
      <c r="M6" s="346"/>
      <c r="N6" s="346"/>
      <c r="O6" s="346"/>
      <c r="P6" s="346"/>
      <c r="Q6" s="346"/>
      <c r="R6" s="346"/>
      <c r="S6" s="346"/>
      <c r="T6" s="346"/>
      <c r="U6" s="346"/>
      <c r="V6" s="346"/>
      <c r="W6" s="346"/>
      <c r="X6" s="346"/>
      <c r="Y6" s="346"/>
      <c r="Z6" s="346"/>
      <c r="AA6" s="346"/>
      <c r="AB6" s="346"/>
      <c r="AC6" s="346"/>
      <c r="AD6" s="346"/>
      <c r="AE6" s="346"/>
      <c r="AF6" s="346"/>
      <c r="AG6" s="346"/>
      <c r="AH6" s="346"/>
      <c r="AI6" s="346"/>
      <c r="AJ6" s="346"/>
      <c r="AK6" s="346"/>
      <c r="AL6" s="346"/>
      <c r="AM6" s="346"/>
      <c r="AN6" s="346"/>
      <c r="AO6" s="346"/>
      <c r="AP6" s="22"/>
      <c r="AQ6" s="22"/>
      <c r="AR6" s="20"/>
      <c r="BE6" s="325"/>
      <c r="BS6" s="17" t="s">
        <v>6</v>
      </c>
    </row>
    <row r="7" spans="1:74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21</v>
      </c>
      <c r="AO7" s="22"/>
      <c r="AP7" s="22"/>
      <c r="AQ7" s="22"/>
      <c r="AR7" s="20"/>
      <c r="BE7" s="325"/>
      <c r="BS7" s="17" t="s">
        <v>6</v>
      </c>
    </row>
    <row r="8" spans="1:74" ht="12" customHeight="1">
      <c r="B8" s="21"/>
      <c r="C8" s="22"/>
      <c r="D8" s="29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24</v>
      </c>
      <c r="AL8" s="22"/>
      <c r="AM8" s="22"/>
      <c r="AN8" s="30" t="s">
        <v>25</v>
      </c>
      <c r="AO8" s="22"/>
      <c r="AP8" s="22"/>
      <c r="AQ8" s="22"/>
      <c r="AR8" s="20"/>
      <c r="BE8" s="325"/>
      <c r="BS8" s="17" t="s">
        <v>6</v>
      </c>
    </row>
    <row r="9" spans="1:74" ht="29.25" customHeight="1">
      <c r="B9" s="21"/>
      <c r="C9" s="22"/>
      <c r="D9" s="26" t="s">
        <v>26</v>
      </c>
      <c r="E9" s="22"/>
      <c r="F9" s="22"/>
      <c r="G9" s="22"/>
      <c r="H9" s="22"/>
      <c r="I9" s="22"/>
      <c r="J9" s="22"/>
      <c r="K9" s="31" t="s">
        <v>27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6" t="s">
        <v>28</v>
      </c>
      <c r="AL9" s="22"/>
      <c r="AM9" s="22"/>
      <c r="AN9" s="31" t="s">
        <v>29</v>
      </c>
      <c r="AO9" s="22"/>
      <c r="AP9" s="22"/>
      <c r="AQ9" s="22"/>
      <c r="AR9" s="20"/>
      <c r="BE9" s="325"/>
      <c r="BS9" s="17" t="s">
        <v>6</v>
      </c>
    </row>
    <row r="10" spans="1:74" ht="12" customHeight="1">
      <c r="B10" s="21"/>
      <c r="C10" s="22"/>
      <c r="D10" s="29" t="s">
        <v>30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31</v>
      </c>
      <c r="AL10" s="22"/>
      <c r="AM10" s="22"/>
      <c r="AN10" s="27" t="s">
        <v>32</v>
      </c>
      <c r="AO10" s="22"/>
      <c r="AP10" s="22"/>
      <c r="AQ10" s="22"/>
      <c r="AR10" s="20"/>
      <c r="BE10" s="325"/>
      <c r="BS10" s="17" t="s">
        <v>6</v>
      </c>
    </row>
    <row r="11" spans="1:74" ht="18.399999999999999" customHeight="1">
      <c r="B11" s="21"/>
      <c r="C11" s="22"/>
      <c r="D11" s="22"/>
      <c r="E11" s="27" t="s">
        <v>33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34</v>
      </c>
      <c r="AL11" s="22"/>
      <c r="AM11" s="22"/>
      <c r="AN11" s="27" t="s">
        <v>32</v>
      </c>
      <c r="AO11" s="22"/>
      <c r="AP11" s="22"/>
      <c r="AQ11" s="22"/>
      <c r="AR11" s="20"/>
      <c r="BE11" s="325"/>
      <c r="BS11" s="17" t="s">
        <v>6</v>
      </c>
    </row>
    <row r="12" spans="1:74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25"/>
      <c r="BS12" s="17" t="s">
        <v>6</v>
      </c>
    </row>
    <row r="13" spans="1:74" ht="12" customHeight="1">
      <c r="B13" s="21"/>
      <c r="C13" s="22"/>
      <c r="D13" s="29" t="s">
        <v>35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31</v>
      </c>
      <c r="AL13" s="22"/>
      <c r="AM13" s="22"/>
      <c r="AN13" s="32" t="s">
        <v>36</v>
      </c>
      <c r="AO13" s="22"/>
      <c r="AP13" s="22"/>
      <c r="AQ13" s="22"/>
      <c r="AR13" s="20"/>
      <c r="BE13" s="325"/>
      <c r="BS13" s="17" t="s">
        <v>6</v>
      </c>
    </row>
    <row r="14" spans="1:74" ht="12.75">
      <c r="B14" s="21"/>
      <c r="C14" s="22"/>
      <c r="D14" s="22"/>
      <c r="E14" s="348" t="s">
        <v>36</v>
      </c>
      <c r="F14" s="349"/>
      <c r="G14" s="349"/>
      <c r="H14" s="349"/>
      <c r="I14" s="349"/>
      <c r="J14" s="349"/>
      <c r="K14" s="349"/>
      <c r="L14" s="349"/>
      <c r="M14" s="349"/>
      <c r="N14" s="349"/>
      <c r="O14" s="349"/>
      <c r="P14" s="349"/>
      <c r="Q14" s="349"/>
      <c r="R14" s="349"/>
      <c r="S14" s="349"/>
      <c r="T14" s="349"/>
      <c r="U14" s="349"/>
      <c r="V14" s="349"/>
      <c r="W14" s="349"/>
      <c r="X14" s="349"/>
      <c r="Y14" s="349"/>
      <c r="Z14" s="349"/>
      <c r="AA14" s="349"/>
      <c r="AB14" s="349"/>
      <c r="AC14" s="349"/>
      <c r="AD14" s="349"/>
      <c r="AE14" s="349"/>
      <c r="AF14" s="349"/>
      <c r="AG14" s="349"/>
      <c r="AH14" s="349"/>
      <c r="AI14" s="349"/>
      <c r="AJ14" s="349"/>
      <c r="AK14" s="29" t="s">
        <v>34</v>
      </c>
      <c r="AL14" s="22"/>
      <c r="AM14" s="22"/>
      <c r="AN14" s="32" t="s">
        <v>36</v>
      </c>
      <c r="AO14" s="22"/>
      <c r="AP14" s="22"/>
      <c r="AQ14" s="22"/>
      <c r="AR14" s="20"/>
      <c r="BE14" s="325"/>
      <c r="BS14" s="17" t="s">
        <v>6</v>
      </c>
    </row>
    <row r="15" spans="1:74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25"/>
      <c r="BS15" s="17" t="s">
        <v>4</v>
      </c>
    </row>
    <row r="16" spans="1:74" ht="12" customHeight="1">
      <c r="B16" s="21"/>
      <c r="C16" s="22"/>
      <c r="D16" s="29" t="s">
        <v>37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31</v>
      </c>
      <c r="AL16" s="22"/>
      <c r="AM16" s="22"/>
      <c r="AN16" s="27" t="s">
        <v>32</v>
      </c>
      <c r="AO16" s="22"/>
      <c r="AP16" s="22"/>
      <c r="AQ16" s="22"/>
      <c r="AR16" s="20"/>
      <c r="BE16" s="325"/>
      <c r="BS16" s="17" t="s">
        <v>4</v>
      </c>
    </row>
    <row r="17" spans="2:71" ht="18.399999999999999" customHeight="1">
      <c r="B17" s="21"/>
      <c r="C17" s="22"/>
      <c r="D17" s="22"/>
      <c r="E17" s="27" t="s">
        <v>38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34</v>
      </c>
      <c r="AL17" s="22"/>
      <c r="AM17" s="22"/>
      <c r="AN17" s="27" t="s">
        <v>32</v>
      </c>
      <c r="AO17" s="22"/>
      <c r="AP17" s="22"/>
      <c r="AQ17" s="22"/>
      <c r="AR17" s="20"/>
      <c r="BE17" s="325"/>
      <c r="BS17" s="17" t="s">
        <v>39</v>
      </c>
    </row>
    <row r="18" spans="2:7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25"/>
      <c r="BS18" s="17" t="s">
        <v>6</v>
      </c>
    </row>
    <row r="19" spans="2:71" ht="12" customHeight="1">
      <c r="B19" s="21"/>
      <c r="C19" s="22"/>
      <c r="D19" s="29" t="s">
        <v>40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31</v>
      </c>
      <c r="AL19" s="22"/>
      <c r="AM19" s="22"/>
      <c r="AN19" s="27" t="s">
        <v>32</v>
      </c>
      <c r="AO19" s="22"/>
      <c r="AP19" s="22"/>
      <c r="AQ19" s="22"/>
      <c r="AR19" s="20"/>
      <c r="BE19" s="325"/>
      <c r="BS19" s="17" t="s">
        <v>6</v>
      </c>
    </row>
    <row r="20" spans="2:71" ht="18.399999999999999" customHeight="1">
      <c r="B20" s="21"/>
      <c r="C20" s="22"/>
      <c r="D20" s="22"/>
      <c r="E20" s="27" t="s">
        <v>41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34</v>
      </c>
      <c r="AL20" s="22"/>
      <c r="AM20" s="22"/>
      <c r="AN20" s="27" t="s">
        <v>32</v>
      </c>
      <c r="AO20" s="22"/>
      <c r="AP20" s="22"/>
      <c r="AQ20" s="22"/>
      <c r="AR20" s="20"/>
      <c r="BE20" s="325"/>
      <c r="BS20" s="17" t="s">
        <v>4</v>
      </c>
    </row>
    <row r="21" spans="2:7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25"/>
    </row>
    <row r="22" spans="2:71" ht="12" customHeight="1">
      <c r="B22" s="21"/>
      <c r="C22" s="22"/>
      <c r="D22" s="29" t="s">
        <v>42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25"/>
    </row>
    <row r="23" spans="2:71" ht="51" customHeight="1">
      <c r="B23" s="21"/>
      <c r="C23" s="22"/>
      <c r="D23" s="22"/>
      <c r="E23" s="350" t="s">
        <v>43</v>
      </c>
      <c r="F23" s="350"/>
      <c r="G23" s="350"/>
      <c r="H23" s="350"/>
      <c r="I23" s="350"/>
      <c r="J23" s="350"/>
      <c r="K23" s="350"/>
      <c r="L23" s="350"/>
      <c r="M23" s="350"/>
      <c r="N23" s="350"/>
      <c r="O23" s="350"/>
      <c r="P23" s="350"/>
      <c r="Q23" s="350"/>
      <c r="R23" s="350"/>
      <c r="S23" s="350"/>
      <c r="T23" s="350"/>
      <c r="U23" s="350"/>
      <c r="V23" s="350"/>
      <c r="W23" s="350"/>
      <c r="X23" s="350"/>
      <c r="Y23" s="350"/>
      <c r="Z23" s="350"/>
      <c r="AA23" s="350"/>
      <c r="AB23" s="350"/>
      <c r="AC23" s="350"/>
      <c r="AD23" s="350"/>
      <c r="AE23" s="350"/>
      <c r="AF23" s="350"/>
      <c r="AG23" s="350"/>
      <c r="AH23" s="350"/>
      <c r="AI23" s="350"/>
      <c r="AJ23" s="350"/>
      <c r="AK23" s="350"/>
      <c r="AL23" s="350"/>
      <c r="AM23" s="350"/>
      <c r="AN23" s="350"/>
      <c r="AO23" s="22"/>
      <c r="AP23" s="22"/>
      <c r="AQ23" s="22"/>
      <c r="AR23" s="20"/>
      <c r="BE23" s="325"/>
    </row>
    <row r="24" spans="2:7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25"/>
    </row>
    <row r="25" spans="2:71" ht="6.95" customHeight="1">
      <c r="B25" s="21"/>
      <c r="C25" s="22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2"/>
      <c r="AQ25" s="22"/>
      <c r="AR25" s="20"/>
      <c r="BE25" s="325"/>
    </row>
    <row r="26" spans="2:71" s="1" customFormat="1" ht="25.9" customHeight="1">
      <c r="B26" s="35"/>
      <c r="C26" s="36"/>
      <c r="D26" s="37" t="s">
        <v>44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27">
        <f>ROUND(AG54,2)</f>
        <v>0</v>
      </c>
      <c r="AL26" s="328"/>
      <c r="AM26" s="328"/>
      <c r="AN26" s="328"/>
      <c r="AO26" s="328"/>
      <c r="AP26" s="36"/>
      <c r="AQ26" s="36"/>
      <c r="AR26" s="39"/>
      <c r="BE26" s="325"/>
    </row>
    <row r="27" spans="2:71" s="1" customFormat="1" ht="6.95" customHeight="1"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25"/>
    </row>
    <row r="28" spans="2:71" s="1" customFormat="1" ht="12.75"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51" t="s">
        <v>45</v>
      </c>
      <c r="M28" s="351"/>
      <c r="N28" s="351"/>
      <c r="O28" s="351"/>
      <c r="P28" s="351"/>
      <c r="Q28" s="36"/>
      <c r="R28" s="36"/>
      <c r="S28" s="36"/>
      <c r="T28" s="36"/>
      <c r="U28" s="36"/>
      <c r="V28" s="36"/>
      <c r="W28" s="351" t="s">
        <v>46</v>
      </c>
      <c r="X28" s="351"/>
      <c r="Y28" s="351"/>
      <c r="Z28" s="351"/>
      <c r="AA28" s="351"/>
      <c r="AB28" s="351"/>
      <c r="AC28" s="351"/>
      <c r="AD28" s="351"/>
      <c r="AE28" s="351"/>
      <c r="AF28" s="36"/>
      <c r="AG28" s="36"/>
      <c r="AH28" s="36"/>
      <c r="AI28" s="36"/>
      <c r="AJ28" s="36"/>
      <c r="AK28" s="351" t="s">
        <v>47</v>
      </c>
      <c r="AL28" s="351"/>
      <c r="AM28" s="351"/>
      <c r="AN28" s="351"/>
      <c r="AO28" s="351"/>
      <c r="AP28" s="36"/>
      <c r="AQ28" s="36"/>
      <c r="AR28" s="39"/>
      <c r="BE28" s="325"/>
    </row>
    <row r="29" spans="2:71" s="2" customFormat="1" ht="14.45" customHeight="1">
      <c r="B29" s="40"/>
      <c r="C29" s="41"/>
      <c r="D29" s="29" t="s">
        <v>48</v>
      </c>
      <c r="E29" s="41"/>
      <c r="F29" s="29" t="s">
        <v>49</v>
      </c>
      <c r="G29" s="41"/>
      <c r="H29" s="41"/>
      <c r="I29" s="41"/>
      <c r="J29" s="41"/>
      <c r="K29" s="41"/>
      <c r="L29" s="352">
        <v>0.21</v>
      </c>
      <c r="M29" s="323"/>
      <c r="N29" s="323"/>
      <c r="O29" s="323"/>
      <c r="P29" s="323"/>
      <c r="Q29" s="41"/>
      <c r="R29" s="41"/>
      <c r="S29" s="41"/>
      <c r="T29" s="41"/>
      <c r="U29" s="41"/>
      <c r="V29" s="41"/>
      <c r="W29" s="322">
        <f>ROUND(AZ54, 2)</f>
        <v>0</v>
      </c>
      <c r="X29" s="323"/>
      <c r="Y29" s="323"/>
      <c r="Z29" s="323"/>
      <c r="AA29" s="323"/>
      <c r="AB29" s="323"/>
      <c r="AC29" s="323"/>
      <c r="AD29" s="323"/>
      <c r="AE29" s="323"/>
      <c r="AF29" s="41"/>
      <c r="AG29" s="41"/>
      <c r="AH29" s="41"/>
      <c r="AI29" s="41"/>
      <c r="AJ29" s="41"/>
      <c r="AK29" s="322">
        <f>ROUND(AV54, 2)</f>
        <v>0</v>
      </c>
      <c r="AL29" s="323"/>
      <c r="AM29" s="323"/>
      <c r="AN29" s="323"/>
      <c r="AO29" s="323"/>
      <c r="AP29" s="41"/>
      <c r="AQ29" s="41"/>
      <c r="AR29" s="42"/>
      <c r="BE29" s="326"/>
    </row>
    <row r="30" spans="2:71" s="2" customFormat="1" ht="14.45" customHeight="1">
      <c r="B30" s="40"/>
      <c r="C30" s="41"/>
      <c r="D30" s="41"/>
      <c r="E30" s="41"/>
      <c r="F30" s="29" t="s">
        <v>50</v>
      </c>
      <c r="G30" s="41"/>
      <c r="H30" s="41"/>
      <c r="I30" s="41"/>
      <c r="J30" s="41"/>
      <c r="K30" s="41"/>
      <c r="L30" s="352">
        <v>0.15</v>
      </c>
      <c r="M30" s="323"/>
      <c r="N30" s="323"/>
      <c r="O30" s="323"/>
      <c r="P30" s="323"/>
      <c r="Q30" s="41"/>
      <c r="R30" s="41"/>
      <c r="S30" s="41"/>
      <c r="T30" s="41"/>
      <c r="U30" s="41"/>
      <c r="V30" s="41"/>
      <c r="W30" s="322">
        <f>ROUND(BA54, 2)</f>
        <v>0</v>
      </c>
      <c r="X30" s="323"/>
      <c r="Y30" s="323"/>
      <c r="Z30" s="323"/>
      <c r="AA30" s="323"/>
      <c r="AB30" s="323"/>
      <c r="AC30" s="323"/>
      <c r="AD30" s="323"/>
      <c r="AE30" s="323"/>
      <c r="AF30" s="41"/>
      <c r="AG30" s="41"/>
      <c r="AH30" s="41"/>
      <c r="AI30" s="41"/>
      <c r="AJ30" s="41"/>
      <c r="AK30" s="322">
        <f>ROUND(AW54, 2)</f>
        <v>0</v>
      </c>
      <c r="AL30" s="323"/>
      <c r="AM30" s="323"/>
      <c r="AN30" s="323"/>
      <c r="AO30" s="323"/>
      <c r="AP30" s="41"/>
      <c r="AQ30" s="41"/>
      <c r="AR30" s="42"/>
      <c r="BE30" s="326"/>
    </row>
    <row r="31" spans="2:71" s="2" customFormat="1" ht="14.45" hidden="1" customHeight="1">
      <c r="B31" s="40"/>
      <c r="C31" s="41"/>
      <c r="D31" s="41"/>
      <c r="E31" s="41"/>
      <c r="F31" s="29" t="s">
        <v>51</v>
      </c>
      <c r="G31" s="41"/>
      <c r="H31" s="41"/>
      <c r="I31" s="41"/>
      <c r="J31" s="41"/>
      <c r="K31" s="41"/>
      <c r="L31" s="352">
        <v>0.21</v>
      </c>
      <c r="M31" s="323"/>
      <c r="N31" s="323"/>
      <c r="O31" s="323"/>
      <c r="P31" s="323"/>
      <c r="Q31" s="41"/>
      <c r="R31" s="41"/>
      <c r="S31" s="41"/>
      <c r="T31" s="41"/>
      <c r="U31" s="41"/>
      <c r="V31" s="41"/>
      <c r="W31" s="322">
        <f>ROUND(BB54, 2)</f>
        <v>0</v>
      </c>
      <c r="X31" s="323"/>
      <c r="Y31" s="323"/>
      <c r="Z31" s="323"/>
      <c r="AA31" s="323"/>
      <c r="AB31" s="323"/>
      <c r="AC31" s="323"/>
      <c r="AD31" s="323"/>
      <c r="AE31" s="323"/>
      <c r="AF31" s="41"/>
      <c r="AG31" s="41"/>
      <c r="AH31" s="41"/>
      <c r="AI31" s="41"/>
      <c r="AJ31" s="41"/>
      <c r="AK31" s="322">
        <v>0</v>
      </c>
      <c r="AL31" s="323"/>
      <c r="AM31" s="323"/>
      <c r="AN31" s="323"/>
      <c r="AO31" s="323"/>
      <c r="AP31" s="41"/>
      <c r="AQ31" s="41"/>
      <c r="AR31" s="42"/>
      <c r="BE31" s="326"/>
    </row>
    <row r="32" spans="2:71" s="2" customFormat="1" ht="14.45" hidden="1" customHeight="1">
      <c r="B32" s="40"/>
      <c r="C32" s="41"/>
      <c r="D32" s="41"/>
      <c r="E32" s="41"/>
      <c r="F32" s="29" t="s">
        <v>52</v>
      </c>
      <c r="G32" s="41"/>
      <c r="H32" s="41"/>
      <c r="I32" s="41"/>
      <c r="J32" s="41"/>
      <c r="K32" s="41"/>
      <c r="L32" s="352">
        <v>0.15</v>
      </c>
      <c r="M32" s="323"/>
      <c r="N32" s="323"/>
      <c r="O32" s="323"/>
      <c r="P32" s="323"/>
      <c r="Q32" s="41"/>
      <c r="R32" s="41"/>
      <c r="S32" s="41"/>
      <c r="T32" s="41"/>
      <c r="U32" s="41"/>
      <c r="V32" s="41"/>
      <c r="W32" s="322">
        <f>ROUND(BC54, 2)</f>
        <v>0</v>
      </c>
      <c r="X32" s="323"/>
      <c r="Y32" s="323"/>
      <c r="Z32" s="323"/>
      <c r="AA32" s="323"/>
      <c r="AB32" s="323"/>
      <c r="AC32" s="323"/>
      <c r="AD32" s="323"/>
      <c r="AE32" s="323"/>
      <c r="AF32" s="41"/>
      <c r="AG32" s="41"/>
      <c r="AH32" s="41"/>
      <c r="AI32" s="41"/>
      <c r="AJ32" s="41"/>
      <c r="AK32" s="322">
        <v>0</v>
      </c>
      <c r="AL32" s="323"/>
      <c r="AM32" s="323"/>
      <c r="AN32" s="323"/>
      <c r="AO32" s="323"/>
      <c r="AP32" s="41"/>
      <c r="AQ32" s="41"/>
      <c r="AR32" s="42"/>
      <c r="BE32" s="326"/>
    </row>
    <row r="33" spans="2:44" s="2" customFormat="1" ht="14.45" hidden="1" customHeight="1">
      <c r="B33" s="40"/>
      <c r="C33" s="41"/>
      <c r="D33" s="41"/>
      <c r="E33" s="41"/>
      <c r="F33" s="29" t="s">
        <v>53</v>
      </c>
      <c r="G33" s="41"/>
      <c r="H33" s="41"/>
      <c r="I33" s="41"/>
      <c r="J33" s="41"/>
      <c r="K33" s="41"/>
      <c r="L33" s="352">
        <v>0</v>
      </c>
      <c r="M33" s="323"/>
      <c r="N33" s="323"/>
      <c r="O33" s="323"/>
      <c r="P33" s="323"/>
      <c r="Q33" s="41"/>
      <c r="R33" s="41"/>
      <c r="S33" s="41"/>
      <c r="T33" s="41"/>
      <c r="U33" s="41"/>
      <c r="V33" s="41"/>
      <c r="W33" s="322">
        <f>ROUND(BD54, 2)</f>
        <v>0</v>
      </c>
      <c r="X33" s="323"/>
      <c r="Y33" s="323"/>
      <c r="Z33" s="323"/>
      <c r="AA33" s="323"/>
      <c r="AB33" s="323"/>
      <c r="AC33" s="323"/>
      <c r="AD33" s="323"/>
      <c r="AE33" s="323"/>
      <c r="AF33" s="41"/>
      <c r="AG33" s="41"/>
      <c r="AH33" s="41"/>
      <c r="AI33" s="41"/>
      <c r="AJ33" s="41"/>
      <c r="AK33" s="322">
        <v>0</v>
      </c>
      <c r="AL33" s="323"/>
      <c r="AM33" s="323"/>
      <c r="AN33" s="323"/>
      <c r="AO33" s="323"/>
      <c r="AP33" s="41"/>
      <c r="AQ33" s="41"/>
      <c r="AR33" s="42"/>
    </row>
    <row r="34" spans="2:44" s="1" customFormat="1" ht="6.95" customHeight="1"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</row>
    <row r="35" spans="2:44" s="1" customFormat="1" ht="25.9" customHeight="1">
      <c r="B35" s="35"/>
      <c r="C35" s="43"/>
      <c r="D35" s="44" t="s">
        <v>54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55</v>
      </c>
      <c r="U35" s="45"/>
      <c r="V35" s="45"/>
      <c r="W35" s="45"/>
      <c r="X35" s="329" t="s">
        <v>56</v>
      </c>
      <c r="Y35" s="330"/>
      <c r="Z35" s="330"/>
      <c r="AA35" s="330"/>
      <c r="AB35" s="330"/>
      <c r="AC35" s="45"/>
      <c r="AD35" s="45"/>
      <c r="AE35" s="45"/>
      <c r="AF35" s="45"/>
      <c r="AG35" s="45"/>
      <c r="AH35" s="45"/>
      <c r="AI35" s="45"/>
      <c r="AJ35" s="45"/>
      <c r="AK35" s="331">
        <f>SUM(AK26:AK33)</f>
        <v>0</v>
      </c>
      <c r="AL35" s="330"/>
      <c r="AM35" s="330"/>
      <c r="AN35" s="330"/>
      <c r="AO35" s="332"/>
      <c r="AP35" s="43"/>
      <c r="AQ35" s="43"/>
      <c r="AR35" s="39"/>
    </row>
    <row r="36" spans="2:44" s="1" customFormat="1" ht="6.95" customHeight="1"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</row>
    <row r="37" spans="2:44" s="1" customFormat="1" ht="6.95" customHeight="1"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</row>
    <row r="41" spans="2:44" s="1" customFormat="1" ht="6.95" customHeight="1"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</row>
    <row r="42" spans="2:44" s="1" customFormat="1" ht="24.95" customHeight="1">
      <c r="B42" s="35"/>
      <c r="C42" s="23" t="s">
        <v>57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</row>
    <row r="43" spans="2:44" s="1" customFormat="1" ht="6.95" customHeight="1"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</row>
    <row r="44" spans="2:44" s="3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181230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2:44" s="4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42" t="str">
        <f>K6</f>
        <v>Klobouky u Brna - kanalizace v ulici Masarykova</v>
      </c>
      <c r="M45" s="343"/>
      <c r="N45" s="343"/>
      <c r="O45" s="343"/>
      <c r="P45" s="343"/>
      <c r="Q45" s="343"/>
      <c r="R45" s="343"/>
      <c r="S45" s="343"/>
      <c r="T45" s="343"/>
      <c r="U45" s="343"/>
      <c r="V45" s="343"/>
      <c r="W45" s="343"/>
      <c r="X45" s="343"/>
      <c r="Y45" s="343"/>
      <c r="Z45" s="343"/>
      <c r="AA45" s="343"/>
      <c r="AB45" s="343"/>
      <c r="AC45" s="343"/>
      <c r="AD45" s="343"/>
      <c r="AE45" s="343"/>
      <c r="AF45" s="343"/>
      <c r="AG45" s="343"/>
      <c r="AH45" s="343"/>
      <c r="AI45" s="343"/>
      <c r="AJ45" s="343"/>
      <c r="AK45" s="343"/>
      <c r="AL45" s="343"/>
      <c r="AM45" s="343"/>
      <c r="AN45" s="343"/>
      <c r="AO45" s="343"/>
      <c r="AP45" s="56"/>
      <c r="AQ45" s="56"/>
      <c r="AR45" s="57"/>
    </row>
    <row r="46" spans="2:44" s="1" customFormat="1" ht="6.95" customHeight="1"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</row>
    <row r="47" spans="2:44" s="1" customFormat="1" ht="12" customHeight="1">
      <c r="B47" s="35"/>
      <c r="C47" s="29" t="s">
        <v>22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>Klobouky u Brna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24</v>
      </c>
      <c r="AJ47" s="36"/>
      <c r="AK47" s="36"/>
      <c r="AL47" s="36"/>
      <c r="AM47" s="344" t="str">
        <f>IF(AN8= "","",AN8)</f>
        <v>23. 1. 2019</v>
      </c>
      <c r="AN47" s="344"/>
      <c r="AO47" s="36"/>
      <c r="AP47" s="36"/>
      <c r="AQ47" s="36"/>
      <c r="AR47" s="39"/>
    </row>
    <row r="48" spans="2:44" s="1" customFormat="1" ht="6.95" customHeight="1"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</row>
    <row r="49" spans="1:91" s="1" customFormat="1" ht="15.2" customHeight="1">
      <c r="B49" s="35"/>
      <c r="C49" s="29" t="s">
        <v>30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Město Klobouky u Brna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37</v>
      </c>
      <c r="AJ49" s="36"/>
      <c r="AK49" s="36"/>
      <c r="AL49" s="36"/>
      <c r="AM49" s="340" t="str">
        <f>IF(E17="","",E17)</f>
        <v xml:space="preserve"> </v>
      </c>
      <c r="AN49" s="341"/>
      <c r="AO49" s="341"/>
      <c r="AP49" s="341"/>
      <c r="AQ49" s="36"/>
      <c r="AR49" s="39"/>
      <c r="AS49" s="334" t="s">
        <v>58</v>
      </c>
      <c r="AT49" s="335"/>
      <c r="AU49" s="60"/>
      <c r="AV49" s="60"/>
      <c r="AW49" s="60"/>
      <c r="AX49" s="60"/>
      <c r="AY49" s="60"/>
      <c r="AZ49" s="60"/>
      <c r="BA49" s="60"/>
      <c r="BB49" s="60"/>
      <c r="BC49" s="60"/>
      <c r="BD49" s="61"/>
    </row>
    <row r="50" spans="1:91" s="1" customFormat="1" ht="15.2" customHeight="1">
      <c r="B50" s="35"/>
      <c r="C50" s="29" t="s">
        <v>35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40</v>
      </c>
      <c r="AJ50" s="36"/>
      <c r="AK50" s="36"/>
      <c r="AL50" s="36"/>
      <c r="AM50" s="340" t="str">
        <f>IF(E20="","",E20)</f>
        <v>Ing. Michal Jendruščák</v>
      </c>
      <c r="AN50" s="341"/>
      <c r="AO50" s="341"/>
      <c r="AP50" s="341"/>
      <c r="AQ50" s="36"/>
      <c r="AR50" s="39"/>
      <c r="AS50" s="336"/>
      <c r="AT50" s="337"/>
      <c r="AU50" s="62"/>
      <c r="AV50" s="62"/>
      <c r="AW50" s="62"/>
      <c r="AX50" s="62"/>
      <c r="AY50" s="62"/>
      <c r="AZ50" s="62"/>
      <c r="BA50" s="62"/>
      <c r="BB50" s="62"/>
      <c r="BC50" s="62"/>
      <c r="BD50" s="63"/>
    </row>
    <row r="51" spans="1:91" s="1" customFormat="1" ht="10.9" customHeight="1"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38"/>
      <c r="AT51" s="339"/>
      <c r="AU51" s="64"/>
      <c r="AV51" s="64"/>
      <c r="AW51" s="64"/>
      <c r="AX51" s="64"/>
      <c r="AY51" s="64"/>
      <c r="AZ51" s="64"/>
      <c r="BA51" s="64"/>
      <c r="BB51" s="64"/>
      <c r="BC51" s="64"/>
      <c r="BD51" s="65"/>
    </row>
    <row r="52" spans="1:91" s="1" customFormat="1" ht="29.25" customHeight="1">
      <c r="B52" s="35"/>
      <c r="C52" s="353" t="s">
        <v>59</v>
      </c>
      <c r="D52" s="354"/>
      <c r="E52" s="354"/>
      <c r="F52" s="354"/>
      <c r="G52" s="354"/>
      <c r="H52" s="66"/>
      <c r="I52" s="355" t="s">
        <v>60</v>
      </c>
      <c r="J52" s="354"/>
      <c r="K52" s="354"/>
      <c r="L52" s="354"/>
      <c r="M52" s="354"/>
      <c r="N52" s="354"/>
      <c r="O52" s="354"/>
      <c r="P52" s="354"/>
      <c r="Q52" s="354"/>
      <c r="R52" s="354"/>
      <c r="S52" s="354"/>
      <c r="T52" s="354"/>
      <c r="U52" s="354"/>
      <c r="V52" s="354"/>
      <c r="W52" s="354"/>
      <c r="X52" s="354"/>
      <c r="Y52" s="354"/>
      <c r="Z52" s="354"/>
      <c r="AA52" s="354"/>
      <c r="AB52" s="354"/>
      <c r="AC52" s="354"/>
      <c r="AD52" s="354"/>
      <c r="AE52" s="354"/>
      <c r="AF52" s="354"/>
      <c r="AG52" s="356" t="s">
        <v>61</v>
      </c>
      <c r="AH52" s="354"/>
      <c r="AI52" s="354"/>
      <c r="AJ52" s="354"/>
      <c r="AK52" s="354"/>
      <c r="AL52" s="354"/>
      <c r="AM52" s="354"/>
      <c r="AN52" s="355" t="s">
        <v>62</v>
      </c>
      <c r="AO52" s="354"/>
      <c r="AP52" s="354"/>
      <c r="AQ52" s="67" t="s">
        <v>63</v>
      </c>
      <c r="AR52" s="39"/>
      <c r="AS52" s="68" t="s">
        <v>64</v>
      </c>
      <c r="AT52" s="69" t="s">
        <v>65</v>
      </c>
      <c r="AU52" s="69" t="s">
        <v>66</v>
      </c>
      <c r="AV52" s="69" t="s">
        <v>67</v>
      </c>
      <c r="AW52" s="69" t="s">
        <v>68</v>
      </c>
      <c r="AX52" s="69" t="s">
        <v>69</v>
      </c>
      <c r="AY52" s="69" t="s">
        <v>70</v>
      </c>
      <c r="AZ52" s="69" t="s">
        <v>71</v>
      </c>
      <c r="BA52" s="69" t="s">
        <v>72</v>
      </c>
      <c r="BB52" s="69" t="s">
        <v>73</v>
      </c>
      <c r="BC52" s="69" t="s">
        <v>74</v>
      </c>
      <c r="BD52" s="70" t="s">
        <v>75</v>
      </c>
    </row>
    <row r="53" spans="1:91" s="1" customFormat="1" ht="10.9" customHeight="1"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</row>
    <row r="54" spans="1:91" s="5" customFormat="1" ht="32.450000000000003" customHeight="1">
      <c r="B54" s="74"/>
      <c r="C54" s="75" t="s">
        <v>76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60">
        <f>ROUND(SUM(AG55:AG56),2)</f>
        <v>0</v>
      </c>
      <c r="AH54" s="360"/>
      <c r="AI54" s="360"/>
      <c r="AJ54" s="360"/>
      <c r="AK54" s="360"/>
      <c r="AL54" s="360"/>
      <c r="AM54" s="360"/>
      <c r="AN54" s="361">
        <f>SUM(AG54,AT54)</f>
        <v>0</v>
      </c>
      <c r="AO54" s="361"/>
      <c r="AP54" s="361"/>
      <c r="AQ54" s="78" t="s">
        <v>32</v>
      </c>
      <c r="AR54" s="79"/>
      <c r="AS54" s="80">
        <f>ROUND(SUM(AS55:AS56),2)</f>
        <v>0</v>
      </c>
      <c r="AT54" s="81">
        <f>ROUND(SUM(AV54:AW54),2)</f>
        <v>0</v>
      </c>
      <c r="AU54" s="82">
        <f>ROUND(SUM(AU55:AU56),5)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ROUND(SUM(AZ55:AZ56),2)</f>
        <v>0</v>
      </c>
      <c r="BA54" s="81">
        <f>ROUND(SUM(BA55:BA56),2)</f>
        <v>0</v>
      </c>
      <c r="BB54" s="81">
        <f>ROUND(SUM(BB55:BB56),2)</f>
        <v>0</v>
      </c>
      <c r="BC54" s="81">
        <f>ROUND(SUM(BC55:BC56),2)</f>
        <v>0</v>
      </c>
      <c r="BD54" s="83">
        <f>ROUND(SUM(BD55:BD56),2)</f>
        <v>0</v>
      </c>
      <c r="BS54" s="84" t="s">
        <v>77</v>
      </c>
      <c r="BT54" s="84" t="s">
        <v>78</v>
      </c>
      <c r="BU54" s="85" t="s">
        <v>79</v>
      </c>
      <c r="BV54" s="84" t="s">
        <v>80</v>
      </c>
      <c r="BW54" s="84" t="s">
        <v>5</v>
      </c>
      <c r="BX54" s="84" t="s">
        <v>81</v>
      </c>
      <c r="CL54" s="84" t="s">
        <v>19</v>
      </c>
    </row>
    <row r="55" spans="1:91" s="6" customFormat="1" ht="16.5" customHeight="1">
      <c r="A55" s="86" t="s">
        <v>82</v>
      </c>
      <c r="B55" s="87"/>
      <c r="C55" s="88"/>
      <c r="D55" s="359" t="s">
        <v>83</v>
      </c>
      <c r="E55" s="359"/>
      <c r="F55" s="359"/>
      <c r="G55" s="359"/>
      <c r="H55" s="359"/>
      <c r="I55" s="89"/>
      <c r="J55" s="359" t="s">
        <v>84</v>
      </c>
      <c r="K55" s="359"/>
      <c r="L55" s="359"/>
      <c r="M55" s="359"/>
      <c r="N55" s="359"/>
      <c r="O55" s="359"/>
      <c r="P55" s="359"/>
      <c r="Q55" s="359"/>
      <c r="R55" s="359"/>
      <c r="S55" s="359"/>
      <c r="T55" s="359"/>
      <c r="U55" s="359"/>
      <c r="V55" s="359"/>
      <c r="W55" s="359"/>
      <c r="X55" s="359"/>
      <c r="Y55" s="359"/>
      <c r="Z55" s="359"/>
      <c r="AA55" s="359"/>
      <c r="AB55" s="359"/>
      <c r="AC55" s="359"/>
      <c r="AD55" s="359"/>
      <c r="AE55" s="359"/>
      <c r="AF55" s="359"/>
      <c r="AG55" s="357">
        <f>'OST - Ostatní náklady'!J30</f>
        <v>0</v>
      </c>
      <c r="AH55" s="358"/>
      <c r="AI55" s="358"/>
      <c r="AJ55" s="358"/>
      <c r="AK55" s="358"/>
      <c r="AL55" s="358"/>
      <c r="AM55" s="358"/>
      <c r="AN55" s="357">
        <f>SUM(AG55,AT55)</f>
        <v>0</v>
      </c>
      <c r="AO55" s="358"/>
      <c r="AP55" s="358"/>
      <c r="AQ55" s="90" t="s">
        <v>83</v>
      </c>
      <c r="AR55" s="91"/>
      <c r="AS55" s="92">
        <v>0</v>
      </c>
      <c r="AT55" s="93">
        <f>ROUND(SUM(AV55:AW55),2)</f>
        <v>0</v>
      </c>
      <c r="AU55" s="94">
        <f>'OST - Ostatní náklady'!P85</f>
        <v>0</v>
      </c>
      <c r="AV55" s="93">
        <f>'OST - Ostatní náklady'!J33</f>
        <v>0</v>
      </c>
      <c r="AW55" s="93">
        <f>'OST - Ostatní náklady'!J34</f>
        <v>0</v>
      </c>
      <c r="AX55" s="93">
        <f>'OST - Ostatní náklady'!J35</f>
        <v>0</v>
      </c>
      <c r="AY55" s="93">
        <f>'OST - Ostatní náklady'!J36</f>
        <v>0</v>
      </c>
      <c r="AZ55" s="93">
        <f>'OST - Ostatní náklady'!F33</f>
        <v>0</v>
      </c>
      <c r="BA55" s="93">
        <f>'OST - Ostatní náklady'!F34</f>
        <v>0</v>
      </c>
      <c r="BB55" s="93">
        <f>'OST - Ostatní náklady'!F35</f>
        <v>0</v>
      </c>
      <c r="BC55" s="93">
        <f>'OST - Ostatní náklady'!F36</f>
        <v>0</v>
      </c>
      <c r="BD55" s="95">
        <f>'OST - Ostatní náklady'!F37</f>
        <v>0</v>
      </c>
      <c r="BT55" s="96" t="s">
        <v>85</v>
      </c>
      <c r="BV55" s="96" t="s">
        <v>80</v>
      </c>
      <c r="BW55" s="96" t="s">
        <v>86</v>
      </c>
      <c r="BX55" s="96" t="s">
        <v>5</v>
      </c>
      <c r="CL55" s="96" t="s">
        <v>19</v>
      </c>
      <c r="CM55" s="96" t="s">
        <v>87</v>
      </c>
    </row>
    <row r="56" spans="1:91" s="6" customFormat="1" ht="16.5" customHeight="1">
      <c r="A56" s="86" t="s">
        <v>82</v>
      </c>
      <c r="B56" s="87"/>
      <c r="C56" s="88"/>
      <c r="D56" s="359" t="s">
        <v>88</v>
      </c>
      <c r="E56" s="359"/>
      <c r="F56" s="359"/>
      <c r="G56" s="359"/>
      <c r="H56" s="359"/>
      <c r="I56" s="89"/>
      <c r="J56" s="359" t="s">
        <v>89</v>
      </c>
      <c r="K56" s="359"/>
      <c r="L56" s="359"/>
      <c r="M56" s="359"/>
      <c r="N56" s="359"/>
      <c r="O56" s="359"/>
      <c r="P56" s="359"/>
      <c r="Q56" s="359"/>
      <c r="R56" s="359"/>
      <c r="S56" s="359"/>
      <c r="T56" s="359"/>
      <c r="U56" s="359"/>
      <c r="V56" s="359"/>
      <c r="W56" s="359"/>
      <c r="X56" s="359"/>
      <c r="Y56" s="359"/>
      <c r="Z56" s="359"/>
      <c r="AA56" s="359"/>
      <c r="AB56" s="359"/>
      <c r="AC56" s="359"/>
      <c r="AD56" s="359"/>
      <c r="AE56" s="359"/>
      <c r="AF56" s="359"/>
      <c r="AG56" s="357">
        <f>'SO 01 - Kanalizace v ulic...'!J30</f>
        <v>0</v>
      </c>
      <c r="AH56" s="358"/>
      <c r="AI56" s="358"/>
      <c r="AJ56" s="358"/>
      <c r="AK56" s="358"/>
      <c r="AL56" s="358"/>
      <c r="AM56" s="358"/>
      <c r="AN56" s="357">
        <f>SUM(AG56,AT56)</f>
        <v>0</v>
      </c>
      <c r="AO56" s="358"/>
      <c r="AP56" s="358"/>
      <c r="AQ56" s="90" t="s">
        <v>90</v>
      </c>
      <c r="AR56" s="91"/>
      <c r="AS56" s="97">
        <v>0</v>
      </c>
      <c r="AT56" s="98">
        <f>ROUND(SUM(AV56:AW56),2)</f>
        <v>0</v>
      </c>
      <c r="AU56" s="99">
        <f>'SO 01 - Kanalizace v ulic...'!P86</f>
        <v>0</v>
      </c>
      <c r="AV56" s="98">
        <f>'SO 01 - Kanalizace v ulic...'!J33</f>
        <v>0</v>
      </c>
      <c r="AW56" s="98">
        <f>'SO 01 - Kanalizace v ulic...'!J34</f>
        <v>0</v>
      </c>
      <c r="AX56" s="98">
        <f>'SO 01 - Kanalizace v ulic...'!J35</f>
        <v>0</v>
      </c>
      <c r="AY56" s="98">
        <f>'SO 01 - Kanalizace v ulic...'!J36</f>
        <v>0</v>
      </c>
      <c r="AZ56" s="98">
        <f>'SO 01 - Kanalizace v ulic...'!F33</f>
        <v>0</v>
      </c>
      <c r="BA56" s="98">
        <f>'SO 01 - Kanalizace v ulic...'!F34</f>
        <v>0</v>
      </c>
      <c r="BB56" s="98">
        <f>'SO 01 - Kanalizace v ulic...'!F35</f>
        <v>0</v>
      </c>
      <c r="BC56" s="98">
        <f>'SO 01 - Kanalizace v ulic...'!F36</f>
        <v>0</v>
      </c>
      <c r="BD56" s="100">
        <f>'SO 01 - Kanalizace v ulic...'!F37</f>
        <v>0</v>
      </c>
      <c r="BT56" s="96" t="s">
        <v>85</v>
      </c>
      <c r="BV56" s="96" t="s">
        <v>80</v>
      </c>
      <c r="BW56" s="96" t="s">
        <v>91</v>
      </c>
      <c r="BX56" s="96" t="s">
        <v>5</v>
      </c>
      <c r="CL56" s="96" t="s">
        <v>19</v>
      </c>
      <c r="CM56" s="96" t="s">
        <v>87</v>
      </c>
    </row>
    <row r="57" spans="1:91" s="1" customFormat="1" ht="30" customHeight="1"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9"/>
    </row>
    <row r="58" spans="1:91" s="1" customFormat="1" ht="6.95" customHeight="1"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39"/>
    </row>
  </sheetData>
  <sheetProtection algorithmName="SHA-512" hashValue="ERiR46i/PoFlyLhSlEP9Fi2U9t4i/lV7APVH3U65QGO49aR3f4pKX35dHGe++lwyOnnYs5Bsqi92WAbgRiYe7A==" saltValue="DyCFkANml3pwKDgiUnlfChEmSpq8JCL1dDtXqRgG/UAJzc/IoFSDsSA5sIwxbH1zSJW16FjGWeh3S+qctDucdQ==" spinCount="100000" sheet="1" objects="1" scenarios="1" formatColumns="0" formatRows="0"/>
  <mergeCells count="46">
    <mergeCell ref="AG54:AM54"/>
    <mergeCell ref="AN54:AP54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L33:P33"/>
    <mergeCell ref="C52:G52"/>
    <mergeCell ref="I52:AF52"/>
    <mergeCell ref="AG52:AM52"/>
    <mergeCell ref="AN52:AP52"/>
    <mergeCell ref="AS49:AT51"/>
    <mergeCell ref="AM50:AP50"/>
    <mergeCell ref="L45:AO45"/>
    <mergeCell ref="AM47:AN47"/>
    <mergeCell ref="AM49:AP49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5" location="'OST - Ostatní náklady'!C2" display="/" xr:uid="{00000000-0004-0000-0000-000000000000}"/>
    <hyperlink ref="A56" location="'SO 01 - Kanalizace v ulic...'!C2" display="/" xr:uid="{00000000-0004-0000-0000-000001000000}"/>
  </hyperlinks>
  <printOptions horizontalCentered="1"/>
  <pageMargins left="0.39370078740157483" right="0.39370078740157483" top="0.39370078740157483" bottom="0.39370078740157483" header="0" footer="0"/>
  <pageSetup paperSize="9" scale="99" fitToHeight="100" orientation="landscape" blackAndWhite="1" r:id="rId1"/>
  <headerFooter>
    <oddFooter>&amp;CStrana &amp;P z &amp;N&amp;R&amp;A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02"/>
  <sheetViews>
    <sheetView showGridLines="0" topLeftCell="A65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9" width="20.1640625" style="101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33"/>
      <c r="M2" s="333"/>
      <c r="N2" s="333"/>
      <c r="O2" s="333"/>
      <c r="P2" s="333"/>
      <c r="Q2" s="333"/>
      <c r="R2" s="333"/>
      <c r="S2" s="333"/>
      <c r="T2" s="333"/>
      <c r="U2" s="333"/>
      <c r="V2" s="333"/>
      <c r="AT2" s="17" t="s">
        <v>86</v>
      </c>
    </row>
    <row r="3" spans="2:46" ht="6.95" customHeight="1">
      <c r="B3" s="102"/>
      <c r="C3" s="103"/>
      <c r="D3" s="103"/>
      <c r="E3" s="103"/>
      <c r="F3" s="103"/>
      <c r="G3" s="103"/>
      <c r="H3" s="103"/>
      <c r="I3" s="104"/>
      <c r="J3" s="103"/>
      <c r="K3" s="103"/>
      <c r="L3" s="20"/>
      <c r="AT3" s="17" t="s">
        <v>87</v>
      </c>
    </row>
    <row r="4" spans="2:46" ht="24.95" customHeight="1">
      <c r="B4" s="20"/>
      <c r="D4" s="105" t="s">
        <v>92</v>
      </c>
      <c r="L4" s="20"/>
      <c r="M4" s="106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07" t="s">
        <v>16</v>
      </c>
      <c r="L6" s="20"/>
    </row>
    <row r="7" spans="2:46" ht="16.5" customHeight="1">
      <c r="B7" s="20"/>
      <c r="E7" s="362" t="str">
        <f>'Rekapitulace stavby'!K6</f>
        <v>Klobouky u Brna - kanalizace v ulici Masarykova</v>
      </c>
      <c r="F7" s="363"/>
      <c r="G7" s="363"/>
      <c r="H7" s="363"/>
      <c r="L7" s="20"/>
    </row>
    <row r="8" spans="2:46" s="1" customFormat="1" ht="12" customHeight="1">
      <c r="B8" s="39"/>
      <c r="D8" s="107" t="s">
        <v>93</v>
      </c>
      <c r="I8" s="108"/>
      <c r="L8" s="39"/>
    </row>
    <row r="9" spans="2:46" s="1" customFormat="1" ht="36.950000000000003" customHeight="1">
      <c r="B9" s="39"/>
      <c r="E9" s="364" t="s">
        <v>94</v>
      </c>
      <c r="F9" s="365"/>
      <c r="G9" s="365"/>
      <c r="H9" s="365"/>
      <c r="I9" s="108"/>
      <c r="L9" s="39"/>
    </row>
    <row r="10" spans="2:46" s="1" customFormat="1" ht="11.25">
      <c r="B10" s="39"/>
      <c r="I10" s="108"/>
      <c r="L10" s="39"/>
    </row>
    <row r="11" spans="2:46" s="1" customFormat="1" ht="12" customHeight="1">
      <c r="B11" s="39"/>
      <c r="D11" s="107" t="s">
        <v>18</v>
      </c>
      <c r="F11" s="109" t="s">
        <v>19</v>
      </c>
      <c r="I11" s="110" t="s">
        <v>20</v>
      </c>
      <c r="J11" s="109" t="s">
        <v>32</v>
      </c>
      <c r="L11" s="39"/>
    </row>
    <row r="12" spans="2:46" s="1" customFormat="1" ht="12" customHeight="1">
      <c r="B12" s="39"/>
      <c r="D12" s="107" t="s">
        <v>22</v>
      </c>
      <c r="F12" s="109" t="s">
        <v>23</v>
      </c>
      <c r="I12" s="110" t="s">
        <v>24</v>
      </c>
      <c r="J12" s="111" t="str">
        <f>'Rekapitulace stavby'!AN8</f>
        <v>23. 1. 2019</v>
      </c>
      <c r="L12" s="39"/>
    </row>
    <row r="13" spans="2:46" s="1" customFormat="1" ht="10.9" customHeight="1">
      <c r="B13" s="39"/>
      <c r="I13" s="108"/>
      <c r="L13" s="39"/>
    </row>
    <row r="14" spans="2:46" s="1" customFormat="1" ht="12" customHeight="1">
      <c r="B14" s="39"/>
      <c r="D14" s="107" t="s">
        <v>30</v>
      </c>
      <c r="I14" s="110" t="s">
        <v>31</v>
      </c>
      <c r="J14" s="109" t="s">
        <v>32</v>
      </c>
      <c r="L14" s="39"/>
    </row>
    <row r="15" spans="2:46" s="1" customFormat="1" ht="18" customHeight="1">
      <c r="B15" s="39"/>
      <c r="E15" s="109" t="s">
        <v>33</v>
      </c>
      <c r="I15" s="110" t="s">
        <v>34</v>
      </c>
      <c r="J15" s="109" t="s">
        <v>32</v>
      </c>
      <c r="L15" s="39"/>
    </row>
    <row r="16" spans="2:46" s="1" customFormat="1" ht="6.95" customHeight="1">
      <c r="B16" s="39"/>
      <c r="I16" s="108"/>
      <c r="L16" s="39"/>
    </row>
    <row r="17" spans="2:12" s="1" customFormat="1" ht="12" customHeight="1">
      <c r="B17" s="39"/>
      <c r="D17" s="107" t="s">
        <v>35</v>
      </c>
      <c r="I17" s="110" t="s">
        <v>31</v>
      </c>
      <c r="J17" s="30" t="str">
        <f>'Rekapitulace stavby'!AN13</f>
        <v>Vyplň údaj</v>
      </c>
      <c r="L17" s="39"/>
    </row>
    <row r="18" spans="2:12" s="1" customFormat="1" ht="18" customHeight="1">
      <c r="B18" s="39"/>
      <c r="E18" s="366" t="str">
        <f>'Rekapitulace stavby'!E14</f>
        <v>Vyplň údaj</v>
      </c>
      <c r="F18" s="367"/>
      <c r="G18" s="367"/>
      <c r="H18" s="367"/>
      <c r="I18" s="110" t="s">
        <v>34</v>
      </c>
      <c r="J18" s="30" t="str">
        <f>'Rekapitulace stavby'!AN14</f>
        <v>Vyplň údaj</v>
      </c>
      <c r="L18" s="39"/>
    </row>
    <row r="19" spans="2:12" s="1" customFormat="1" ht="6.95" customHeight="1">
      <c r="B19" s="39"/>
      <c r="I19" s="108"/>
      <c r="L19" s="39"/>
    </row>
    <row r="20" spans="2:12" s="1" customFormat="1" ht="12" customHeight="1">
      <c r="B20" s="39"/>
      <c r="D20" s="107" t="s">
        <v>37</v>
      </c>
      <c r="I20" s="110" t="s">
        <v>31</v>
      </c>
      <c r="J20" s="109" t="str">
        <f>IF('Rekapitulace stavby'!AN16="","",'Rekapitulace stavby'!AN16)</f>
        <v/>
      </c>
      <c r="L20" s="39"/>
    </row>
    <row r="21" spans="2:12" s="1" customFormat="1" ht="18" customHeight="1">
      <c r="B21" s="39"/>
      <c r="E21" s="109" t="str">
        <f>IF('Rekapitulace stavby'!E17="","",'Rekapitulace stavby'!E17)</f>
        <v xml:space="preserve"> </v>
      </c>
      <c r="I21" s="110" t="s">
        <v>34</v>
      </c>
      <c r="J21" s="109" t="str">
        <f>IF('Rekapitulace stavby'!AN17="","",'Rekapitulace stavby'!AN17)</f>
        <v/>
      </c>
      <c r="L21" s="39"/>
    </row>
    <row r="22" spans="2:12" s="1" customFormat="1" ht="6.95" customHeight="1">
      <c r="B22" s="39"/>
      <c r="I22" s="108"/>
      <c r="L22" s="39"/>
    </row>
    <row r="23" spans="2:12" s="1" customFormat="1" ht="12" customHeight="1">
      <c r="B23" s="39"/>
      <c r="D23" s="107" t="s">
        <v>40</v>
      </c>
      <c r="I23" s="110" t="s">
        <v>31</v>
      </c>
      <c r="J23" s="109" t="s">
        <v>32</v>
      </c>
      <c r="L23" s="39"/>
    </row>
    <row r="24" spans="2:12" s="1" customFormat="1" ht="18" customHeight="1">
      <c r="B24" s="39"/>
      <c r="E24" s="109" t="s">
        <v>41</v>
      </c>
      <c r="I24" s="110" t="s">
        <v>34</v>
      </c>
      <c r="J24" s="109" t="s">
        <v>32</v>
      </c>
      <c r="L24" s="39"/>
    </row>
    <row r="25" spans="2:12" s="1" customFormat="1" ht="6.95" customHeight="1">
      <c r="B25" s="39"/>
      <c r="I25" s="108"/>
      <c r="L25" s="39"/>
    </row>
    <row r="26" spans="2:12" s="1" customFormat="1" ht="12" customHeight="1">
      <c r="B26" s="39"/>
      <c r="D26" s="107" t="s">
        <v>42</v>
      </c>
      <c r="I26" s="108"/>
      <c r="L26" s="39"/>
    </row>
    <row r="27" spans="2:12" s="7" customFormat="1" ht="16.5" customHeight="1">
      <c r="B27" s="112"/>
      <c r="E27" s="368" t="s">
        <v>32</v>
      </c>
      <c r="F27" s="368"/>
      <c r="G27" s="368"/>
      <c r="H27" s="368"/>
      <c r="I27" s="113"/>
      <c r="L27" s="112"/>
    </row>
    <row r="28" spans="2:12" s="1" customFormat="1" ht="6.95" customHeight="1">
      <c r="B28" s="39"/>
      <c r="I28" s="108"/>
      <c r="L28" s="39"/>
    </row>
    <row r="29" spans="2:12" s="1" customFormat="1" ht="6.95" customHeight="1">
      <c r="B29" s="39"/>
      <c r="D29" s="60"/>
      <c r="E29" s="60"/>
      <c r="F29" s="60"/>
      <c r="G29" s="60"/>
      <c r="H29" s="60"/>
      <c r="I29" s="114"/>
      <c r="J29" s="60"/>
      <c r="K29" s="60"/>
      <c r="L29" s="39"/>
    </row>
    <row r="30" spans="2:12" s="1" customFormat="1" ht="25.35" customHeight="1">
      <c r="B30" s="39"/>
      <c r="D30" s="115" t="s">
        <v>44</v>
      </c>
      <c r="I30" s="108"/>
      <c r="J30" s="116">
        <f>ROUND(J85, 2)</f>
        <v>0</v>
      </c>
      <c r="L30" s="39"/>
    </row>
    <row r="31" spans="2:12" s="1" customFormat="1" ht="6.95" customHeight="1">
      <c r="B31" s="39"/>
      <c r="D31" s="60"/>
      <c r="E31" s="60"/>
      <c r="F31" s="60"/>
      <c r="G31" s="60"/>
      <c r="H31" s="60"/>
      <c r="I31" s="114"/>
      <c r="J31" s="60"/>
      <c r="K31" s="60"/>
      <c r="L31" s="39"/>
    </row>
    <row r="32" spans="2:12" s="1" customFormat="1" ht="14.45" customHeight="1">
      <c r="B32" s="39"/>
      <c r="F32" s="117" t="s">
        <v>46</v>
      </c>
      <c r="I32" s="118" t="s">
        <v>45</v>
      </c>
      <c r="J32" s="117" t="s">
        <v>47</v>
      </c>
      <c r="L32" s="39"/>
    </row>
    <row r="33" spans="2:12" s="1" customFormat="1" ht="14.45" customHeight="1">
      <c r="B33" s="39"/>
      <c r="D33" s="119" t="s">
        <v>48</v>
      </c>
      <c r="E33" s="107" t="s">
        <v>49</v>
      </c>
      <c r="F33" s="120">
        <f>ROUND((SUM(BE85:BE101)),  2)</f>
        <v>0</v>
      </c>
      <c r="I33" s="121">
        <v>0.21</v>
      </c>
      <c r="J33" s="120">
        <f>ROUND(((SUM(BE85:BE101))*I33),  2)</f>
        <v>0</v>
      </c>
      <c r="L33" s="39"/>
    </row>
    <row r="34" spans="2:12" s="1" customFormat="1" ht="14.45" customHeight="1">
      <c r="B34" s="39"/>
      <c r="E34" s="107" t="s">
        <v>50</v>
      </c>
      <c r="F34" s="120">
        <f>ROUND((SUM(BF85:BF101)),  2)</f>
        <v>0</v>
      </c>
      <c r="I34" s="121">
        <v>0.15</v>
      </c>
      <c r="J34" s="120">
        <f>ROUND(((SUM(BF85:BF101))*I34),  2)</f>
        <v>0</v>
      </c>
      <c r="L34" s="39"/>
    </row>
    <row r="35" spans="2:12" s="1" customFormat="1" ht="14.45" hidden="1" customHeight="1">
      <c r="B35" s="39"/>
      <c r="E35" s="107" t="s">
        <v>51</v>
      </c>
      <c r="F35" s="120">
        <f>ROUND((SUM(BG85:BG101)),  2)</f>
        <v>0</v>
      </c>
      <c r="I35" s="121">
        <v>0.21</v>
      </c>
      <c r="J35" s="120">
        <f>0</f>
        <v>0</v>
      </c>
      <c r="L35" s="39"/>
    </row>
    <row r="36" spans="2:12" s="1" customFormat="1" ht="14.45" hidden="1" customHeight="1">
      <c r="B36" s="39"/>
      <c r="E36" s="107" t="s">
        <v>52</v>
      </c>
      <c r="F36" s="120">
        <f>ROUND((SUM(BH85:BH101)),  2)</f>
        <v>0</v>
      </c>
      <c r="I36" s="121">
        <v>0.15</v>
      </c>
      <c r="J36" s="120">
        <f>0</f>
        <v>0</v>
      </c>
      <c r="L36" s="39"/>
    </row>
    <row r="37" spans="2:12" s="1" customFormat="1" ht="14.45" hidden="1" customHeight="1">
      <c r="B37" s="39"/>
      <c r="E37" s="107" t="s">
        <v>53</v>
      </c>
      <c r="F37" s="120">
        <f>ROUND((SUM(BI85:BI101)),  2)</f>
        <v>0</v>
      </c>
      <c r="I37" s="121">
        <v>0</v>
      </c>
      <c r="J37" s="120">
        <f>0</f>
        <v>0</v>
      </c>
      <c r="L37" s="39"/>
    </row>
    <row r="38" spans="2:12" s="1" customFormat="1" ht="6.95" customHeight="1">
      <c r="B38" s="39"/>
      <c r="I38" s="108"/>
      <c r="L38" s="39"/>
    </row>
    <row r="39" spans="2:12" s="1" customFormat="1" ht="25.35" customHeight="1">
      <c r="B39" s="39"/>
      <c r="C39" s="122"/>
      <c r="D39" s="123" t="s">
        <v>54</v>
      </c>
      <c r="E39" s="124"/>
      <c r="F39" s="124"/>
      <c r="G39" s="125" t="s">
        <v>55</v>
      </c>
      <c r="H39" s="126" t="s">
        <v>56</v>
      </c>
      <c r="I39" s="127"/>
      <c r="J39" s="128">
        <f>SUM(J30:J37)</f>
        <v>0</v>
      </c>
      <c r="K39" s="129"/>
      <c r="L39" s="39"/>
    </row>
    <row r="40" spans="2:12" s="1" customFormat="1" ht="14.45" customHeight="1">
      <c r="B40" s="130"/>
      <c r="C40" s="131"/>
      <c r="D40" s="131"/>
      <c r="E40" s="131"/>
      <c r="F40" s="131"/>
      <c r="G40" s="131"/>
      <c r="H40" s="131"/>
      <c r="I40" s="132"/>
      <c r="J40" s="131"/>
      <c r="K40" s="131"/>
      <c r="L40" s="39"/>
    </row>
    <row r="44" spans="2:12" s="1" customFormat="1" ht="6.95" customHeight="1">
      <c r="B44" s="133"/>
      <c r="C44" s="134"/>
      <c r="D44" s="134"/>
      <c r="E44" s="134"/>
      <c r="F44" s="134"/>
      <c r="G44" s="134"/>
      <c r="H44" s="134"/>
      <c r="I44" s="135"/>
      <c r="J44" s="134"/>
      <c r="K44" s="134"/>
      <c r="L44" s="39"/>
    </row>
    <row r="45" spans="2:12" s="1" customFormat="1" ht="24.95" customHeight="1">
      <c r="B45" s="35"/>
      <c r="C45" s="23" t="s">
        <v>95</v>
      </c>
      <c r="D45" s="36"/>
      <c r="E45" s="36"/>
      <c r="F45" s="36"/>
      <c r="G45" s="36"/>
      <c r="H45" s="36"/>
      <c r="I45" s="108"/>
      <c r="J45" s="36"/>
      <c r="K45" s="36"/>
      <c r="L45" s="39"/>
    </row>
    <row r="46" spans="2:12" s="1" customFormat="1" ht="6.95" customHeight="1">
      <c r="B46" s="35"/>
      <c r="C46" s="36"/>
      <c r="D46" s="36"/>
      <c r="E46" s="36"/>
      <c r="F46" s="36"/>
      <c r="G46" s="36"/>
      <c r="H46" s="36"/>
      <c r="I46" s="108"/>
      <c r="J46" s="36"/>
      <c r="K46" s="36"/>
      <c r="L46" s="39"/>
    </row>
    <row r="47" spans="2:12" s="1" customFormat="1" ht="12" customHeight="1">
      <c r="B47" s="35"/>
      <c r="C47" s="29" t="s">
        <v>16</v>
      </c>
      <c r="D47" s="36"/>
      <c r="E47" s="36"/>
      <c r="F47" s="36"/>
      <c r="G47" s="36"/>
      <c r="H47" s="36"/>
      <c r="I47" s="108"/>
      <c r="J47" s="36"/>
      <c r="K47" s="36"/>
      <c r="L47" s="39"/>
    </row>
    <row r="48" spans="2:12" s="1" customFormat="1" ht="16.5" customHeight="1">
      <c r="B48" s="35"/>
      <c r="C48" s="36"/>
      <c r="D48" s="36"/>
      <c r="E48" s="369" t="str">
        <f>E7</f>
        <v>Klobouky u Brna - kanalizace v ulici Masarykova</v>
      </c>
      <c r="F48" s="370"/>
      <c r="G48" s="370"/>
      <c r="H48" s="370"/>
      <c r="I48" s="108"/>
      <c r="J48" s="36"/>
      <c r="K48" s="36"/>
      <c r="L48" s="39"/>
    </row>
    <row r="49" spans="2:47" s="1" customFormat="1" ht="12" customHeight="1">
      <c r="B49" s="35"/>
      <c r="C49" s="29" t="s">
        <v>93</v>
      </c>
      <c r="D49" s="36"/>
      <c r="E49" s="36"/>
      <c r="F49" s="36"/>
      <c r="G49" s="36"/>
      <c r="H49" s="36"/>
      <c r="I49" s="108"/>
      <c r="J49" s="36"/>
      <c r="K49" s="36"/>
      <c r="L49" s="39"/>
    </row>
    <row r="50" spans="2:47" s="1" customFormat="1" ht="16.5" customHeight="1">
      <c r="B50" s="35"/>
      <c r="C50" s="36"/>
      <c r="D50" s="36"/>
      <c r="E50" s="342" t="str">
        <f>E9</f>
        <v>OST - Ostatní náklady</v>
      </c>
      <c r="F50" s="371"/>
      <c r="G50" s="371"/>
      <c r="H50" s="371"/>
      <c r="I50" s="108"/>
      <c r="J50" s="36"/>
      <c r="K50" s="36"/>
      <c r="L50" s="39"/>
    </row>
    <row r="51" spans="2:47" s="1" customFormat="1" ht="6.95" customHeight="1">
      <c r="B51" s="35"/>
      <c r="C51" s="36"/>
      <c r="D51" s="36"/>
      <c r="E51" s="36"/>
      <c r="F51" s="36"/>
      <c r="G51" s="36"/>
      <c r="H51" s="36"/>
      <c r="I51" s="108"/>
      <c r="J51" s="36"/>
      <c r="K51" s="36"/>
      <c r="L51" s="39"/>
    </row>
    <row r="52" spans="2:47" s="1" customFormat="1" ht="12" customHeight="1">
      <c r="B52" s="35"/>
      <c r="C52" s="29" t="s">
        <v>22</v>
      </c>
      <c r="D52" s="36"/>
      <c r="E52" s="36"/>
      <c r="F52" s="27" t="str">
        <f>F12</f>
        <v>Klobouky u Brna</v>
      </c>
      <c r="G52" s="36"/>
      <c r="H52" s="36"/>
      <c r="I52" s="110" t="s">
        <v>24</v>
      </c>
      <c r="J52" s="59" t="str">
        <f>IF(J12="","",J12)</f>
        <v>23. 1. 2019</v>
      </c>
      <c r="K52" s="36"/>
      <c r="L52" s="39"/>
    </row>
    <row r="53" spans="2:47" s="1" customFormat="1" ht="6.95" customHeight="1">
      <c r="B53" s="35"/>
      <c r="C53" s="36"/>
      <c r="D53" s="36"/>
      <c r="E53" s="36"/>
      <c r="F53" s="36"/>
      <c r="G53" s="36"/>
      <c r="H53" s="36"/>
      <c r="I53" s="108"/>
      <c r="J53" s="36"/>
      <c r="K53" s="36"/>
      <c r="L53" s="39"/>
    </row>
    <row r="54" spans="2:47" s="1" customFormat="1" ht="15.2" customHeight="1">
      <c r="B54" s="35"/>
      <c r="C54" s="29" t="s">
        <v>30</v>
      </c>
      <c r="D54" s="36"/>
      <c r="E54" s="36"/>
      <c r="F54" s="27" t="str">
        <f>E15</f>
        <v>Město Klobouky u Brna</v>
      </c>
      <c r="G54" s="36"/>
      <c r="H54" s="36"/>
      <c r="I54" s="110" t="s">
        <v>37</v>
      </c>
      <c r="J54" s="33" t="str">
        <f>E21</f>
        <v xml:space="preserve"> </v>
      </c>
      <c r="K54" s="36"/>
      <c r="L54" s="39"/>
    </row>
    <row r="55" spans="2:47" s="1" customFormat="1" ht="27.95" customHeight="1">
      <c r="B55" s="35"/>
      <c r="C55" s="29" t="s">
        <v>35</v>
      </c>
      <c r="D55" s="36"/>
      <c r="E55" s="36"/>
      <c r="F55" s="27" t="str">
        <f>IF(E18="","",E18)</f>
        <v>Vyplň údaj</v>
      </c>
      <c r="G55" s="36"/>
      <c r="H55" s="36"/>
      <c r="I55" s="110" t="s">
        <v>40</v>
      </c>
      <c r="J55" s="33" t="str">
        <f>E24</f>
        <v>Ing. Michal Jendruščák</v>
      </c>
      <c r="K55" s="36"/>
      <c r="L55" s="39"/>
    </row>
    <row r="56" spans="2:47" s="1" customFormat="1" ht="10.35" customHeight="1">
      <c r="B56" s="35"/>
      <c r="C56" s="36"/>
      <c r="D56" s="36"/>
      <c r="E56" s="36"/>
      <c r="F56" s="36"/>
      <c r="G56" s="36"/>
      <c r="H56" s="36"/>
      <c r="I56" s="108"/>
      <c r="J56" s="36"/>
      <c r="K56" s="36"/>
      <c r="L56" s="39"/>
    </row>
    <row r="57" spans="2:47" s="1" customFormat="1" ht="29.25" customHeight="1">
      <c r="B57" s="35"/>
      <c r="C57" s="136" t="s">
        <v>96</v>
      </c>
      <c r="D57" s="137"/>
      <c r="E57" s="137"/>
      <c r="F57" s="137"/>
      <c r="G57" s="137"/>
      <c r="H57" s="137"/>
      <c r="I57" s="138"/>
      <c r="J57" s="139" t="s">
        <v>97</v>
      </c>
      <c r="K57" s="137"/>
      <c r="L57" s="39"/>
    </row>
    <row r="58" spans="2:47" s="1" customFormat="1" ht="10.35" customHeight="1">
      <c r="B58" s="35"/>
      <c r="C58" s="36"/>
      <c r="D58" s="36"/>
      <c r="E58" s="36"/>
      <c r="F58" s="36"/>
      <c r="G58" s="36"/>
      <c r="H58" s="36"/>
      <c r="I58" s="108"/>
      <c r="J58" s="36"/>
      <c r="K58" s="36"/>
      <c r="L58" s="39"/>
    </row>
    <row r="59" spans="2:47" s="1" customFormat="1" ht="22.9" customHeight="1">
      <c r="B59" s="35"/>
      <c r="C59" s="140" t="s">
        <v>76</v>
      </c>
      <c r="D59" s="36"/>
      <c r="E59" s="36"/>
      <c r="F59" s="36"/>
      <c r="G59" s="36"/>
      <c r="H59" s="36"/>
      <c r="I59" s="108"/>
      <c r="J59" s="77">
        <f>J85</f>
        <v>0</v>
      </c>
      <c r="K59" s="36"/>
      <c r="L59" s="39"/>
      <c r="AU59" s="17" t="s">
        <v>98</v>
      </c>
    </row>
    <row r="60" spans="2:47" s="8" customFormat="1" ht="24.95" customHeight="1">
      <c r="B60" s="141"/>
      <c r="C60" s="142"/>
      <c r="D60" s="143" t="s">
        <v>99</v>
      </c>
      <c r="E60" s="144"/>
      <c r="F60" s="144"/>
      <c r="G60" s="144"/>
      <c r="H60" s="144"/>
      <c r="I60" s="145"/>
      <c r="J60" s="146">
        <f>J86</f>
        <v>0</v>
      </c>
      <c r="K60" s="142"/>
      <c r="L60" s="147"/>
    </row>
    <row r="61" spans="2:47" s="9" customFormat="1" ht="19.899999999999999" customHeight="1">
      <c r="B61" s="148"/>
      <c r="C61" s="149"/>
      <c r="D61" s="150" t="s">
        <v>100</v>
      </c>
      <c r="E61" s="151"/>
      <c r="F61" s="151"/>
      <c r="G61" s="151"/>
      <c r="H61" s="151"/>
      <c r="I61" s="152"/>
      <c r="J61" s="153">
        <f>J87</f>
        <v>0</v>
      </c>
      <c r="K61" s="149"/>
      <c r="L61" s="154"/>
    </row>
    <row r="62" spans="2:47" s="9" customFormat="1" ht="19.899999999999999" customHeight="1">
      <c r="B62" s="148"/>
      <c r="C62" s="149"/>
      <c r="D62" s="150" t="s">
        <v>101</v>
      </c>
      <c r="E62" s="151"/>
      <c r="F62" s="151"/>
      <c r="G62" s="151"/>
      <c r="H62" s="151"/>
      <c r="I62" s="152"/>
      <c r="J62" s="153">
        <f>J89</f>
        <v>0</v>
      </c>
      <c r="K62" s="149"/>
      <c r="L62" s="154"/>
    </row>
    <row r="63" spans="2:47" s="8" customFormat="1" ht="24.95" customHeight="1">
      <c r="B63" s="141"/>
      <c r="C63" s="142"/>
      <c r="D63" s="143" t="s">
        <v>102</v>
      </c>
      <c r="E63" s="144"/>
      <c r="F63" s="144"/>
      <c r="G63" s="144"/>
      <c r="H63" s="144"/>
      <c r="I63" s="145"/>
      <c r="J63" s="146">
        <f>J92</f>
        <v>0</v>
      </c>
      <c r="K63" s="142"/>
      <c r="L63" s="147"/>
    </row>
    <row r="64" spans="2:47" s="9" customFormat="1" ht="19.899999999999999" customHeight="1">
      <c r="B64" s="148"/>
      <c r="C64" s="149"/>
      <c r="D64" s="150" t="s">
        <v>103</v>
      </c>
      <c r="E64" s="151"/>
      <c r="F64" s="151"/>
      <c r="G64" s="151"/>
      <c r="H64" s="151"/>
      <c r="I64" s="152"/>
      <c r="J64" s="153">
        <f>J93</f>
        <v>0</v>
      </c>
      <c r="K64" s="149"/>
      <c r="L64" s="154"/>
    </row>
    <row r="65" spans="2:12" s="9" customFormat="1" ht="19.899999999999999" customHeight="1">
      <c r="B65" s="148"/>
      <c r="C65" s="149"/>
      <c r="D65" s="150" t="s">
        <v>104</v>
      </c>
      <c r="E65" s="151"/>
      <c r="F65" s="151"/>
      <c r="G65" s="151"/>
      <c r="H65" s="151"/>
      <c r="I65" s="152"/>
      <c r="J65" s="153">
        <f>J99</f>
        <v>0</v>
      </c>
      <c r="K65" s="149"/>
      <c r="L65" s="154"/>
    </row>
    <row r="66" spans="2:12" s="1" customFormat="1" ht="21.75" customHeight="1">
      <c r="B66" s="35"/>
      <c r="C66" s="36"/>
      <c r="D66" s="36"/>
      <c r="E66" s="36"/>
      <c r="F66" s="36"/>
      <c r="G66" s="36"/>
      <c r="H66" s="36"/>
      <c r="I66" s="108"/>
      <c r="J66" s="36"/>
      <c r="K66" s="36"/>
      <c r="L66" s="39"/>
    </row>
    <row r="67" spans="2:12" s="1" customFormat="1" ht="6.95" customHeight="1">
      <c r="B67" s="47"/>
      <c r="C67" s="48"/>
      <c r="D67" s="48"/>
      <c r="E67" s="48"/>
      <c r="F67" s="48"/>
      <c r="G67" s="48"/>
      <c r="H67" s="48"/>
      <c r="I67" s="132"/>
      <c r="J67" s="48"/>
      <c r="K67" s="48"/>
      <c r="L67" s="39"/>
    </row>
    <row r="71" spans="2:12" s="1" customFormat="1" ht="6.95" customHeight="1">
      <c r="B71" s="49"/>
      <c r="C71" s="50"/>
      <c r="D71" s="50"/>
      <c r="E71" s="50"/>
      <c r="F71" s="50"/>
      <c r="G71" s="50"/>
      <c r="H71" s="50"/>
      <c r="I71" s="135"/>
      <c r="J71" s="50"/>
      <c r="K71" s="50"/>
      <c r="L71" s="39"/>
    </row>
    <row r="72" spans="2:12" s="1" customFormat="1" ht="24.95" customHeight="1">
      <c r="B72" s="35"/>
      <c r="C72" s="23" t="s">
        <v>105</v>
      </c>
      <c r="D72" s="36"/>
      <c r="E72" s="36"/>
      <c r="F72" s="36"/>
      <c r="G72" s="36"/>
      <c r="H72" s="36"/>
      <c r="I72" s="108"/>
      <c r="J72" s="36"/>
      <c r="K72" s="36"/>
      <c r="L72" s="39"/>
    </row>
    <row r="73" spans="2:12" s="1" customFormat="1" ht="6.95" customHeight="1">
      <c r="B73" s="35"/>
      <c r="C73" s="36"/>
      <c r="D73" s="36"/>
      <c r="E73" s="36"/>
      <c r="F73" s="36"/>
      <c r="G73" s="36"/>
      <c r="H73" s="36"/>
      <c r="I73" s="108"/>
      <c r="J73" s="36"/>
      <c r="K73" s="36"/>
      <c r="L73" s="39"/>
    </row>
    <row r="74" spans="2:12" s="1" customFormat="1" ht="12" customHeight="1">
      <c r="B74" s="35"/>
      <c r="C74" s="29" t="s">
        <v>16</v>
      </c>
      <c r="D74" s="36"/>
      <c r="E74" s="36"/>
      <c r="F74" s="36"/>
      <c r="G74" s="36"/>
      <c r="H74" s="36"/>
      <c r="I74" s="108"/>
      <c r="J74" s="36"/>
      <c r="K74" s="36"/>
      <c r="L74" s="39"/>
    </row>
    <row r="75" spans="2:12" s="1" customFormat="1" ht="16.5" customHeight="1">
      <c r="B75" s="35"/>
      <c r="C75" s="36"/>
      <c r="D75" s="36"/>
      <c r="E75" s="369" t="str">
        <f>E7</f>
        <v>Klobouky u Brna - kanalizace v ulici Masarykova</v>
      </c>
      <c r="F75" s="370"/>
      <c r="G75" s="370"/>
      <c r="H75" s="370"/>
      <c r="I75" s="108"/>
      <c r="J75" s="36"/>
      <c r="K75" s="36"/>
      <c r="L75" s="39"/>
    </row>
    <row r="76" spans="2:12" s="1" customFormat="1" ht="12" customHeight="1">
      <c r="B76" s="35"/>
      <c r="C76" s="29" t="s">
        <v>93</v>
      </c>
      <c r="D76" s="36"/>
      <c r="E76" s="36"/>
      <c r="F76" s="36"/>
      <c r="G76" s="36"/>
      <c r="H76" s="36"/>
      <c r="I76" s="108"/>
      <c r="J76" s="36"/>
      <c r="K76" s="36"/>
      <c r="L76" s="39"/>
    </row>
    <row r="77" spans="2:12" s="1" customFormat="1" ht="16.5" customHeight="1">
      <c r="B77" s="35"/>
      <c r="C77" s="36"/>
      <c r="D77" s="36"/>
      <c r="E77" s="342" t="str">
        <f>E9</f>
        <v>OST - Ostatní náklady</v>
      </c>
      <c r="F77" s="371"/>
      <c r="G77" s="371"/>
      <c r="H77" s="371"/>
      <c r="I77" s="108"/>
      <c r="J77" s="36"/>
      <c r="K77" s="36"/>
      <c r="L77" s="39"/>
    </row>
    <row r="78" spans="2:12" s="1" customFormat="1" ht="6.95" customHeight="1">
      <c r="B78" s="35"/>
      <c r="C78" s="36"/>
      <c r="D78" s="36"/>
      <c r="E78" s="36"/>
      <c r="F78" s="36"/>
      <c r="G78" s="36"/>
      <c r="H78" s="36"/>
      <c r="I78" s="108"/>
      <c r="J78" s="36"/>
      <c r="K78" s="36"/>
      <c r="L78" s="39"/>
    </row>
    <row r="79" spans="2:12" s="1" customFormat="1" ht="12" customHeight="1">
      <c r="B79" s="35"/>
      <c r="C79" s="29" t="s">
        <v>22</v>
      </c>
      <c r="D79" s="36"/>
      <c r="E79" s="36"/>
      <c r="F79" s="27" t="str">
        <f>F12</f>
        <v>Klobouky u Brna</v>
      </c>
      <c r="G79" s="36"/>
      <c r="H79" s="36"/>
      <c r="I79" s="110" t="s">
        <v>24</v>
      </c>
      <c r="J79" s="59" t="str">
        <f>IF(J12="","",J12)</f>
        <v>23. 1. 2019</v>
      </c>
      <c r="K79" s="36"/>
      <c r="L79" s="39"/>
    </row>
    <row r="80" spans="2:12" s="1" customFormat="1" ht="6.95" customHeight="1">
      <c r="B80" s="35"/>
      <c r="C80" s="36"/>
      <c r="D80" s="36"/>
      <c r="E80" s="36"/>
      <c r="F80" s="36"/>
      <c r="G80" s="36"/>
      <c r="H80" s="36"/>
      <c r="I80" s="108"/>
      <c r="J80" s="36"/>
      <c r="K80" s="36"/>
      <c r="L80" s="39"/>
    </row>
    <row r="81" spans="2:65" s="1" customFormat="1" ht="15.2" customHeight="1">
      <c r="B81" s="35"/>
      <c r="C81" s="29" t="s">
        <v>30</v>
      </c>
      <c r="D81" s="36"/>
      <c r="E81" s="36"/>
      <c r="F81" s="27" t="str">
        <f>E15</f>
        <v>Město Klobouky u Brna</v>
      </c>
      <c r="G81" s="36"/>
      <c r="H81" s="36"/>
      <c r="I81" s="110" t="s">
        <v>37</v>
      </c>
      <c r="J81" s="33" t="str">
        <f>E21</f>
        <v xml:space="preserve"> </v>
      </c>
      <c r="K81" s="36"/>
      <c r="L81" s="39"/>
    </row>
    <row r="82" spans="2:65" s="1" customFormat="1" ht="27.95" customHeight="1">
      <c r="B82" s="35"/>
      <c r="C82" s="29" t="s">
        <v>35</v>
      </c>
      <c r="D82" s="36"/>
      <c r="E82" s="36"/>
      <c r="F82" s="27" t="str">
        <f>IF(E18="","",E18)</f>
        <v>Vyplň údaj</v>
      </c>
      <c r="G82" s="36"/>
      <c r="H82" s="36"/>
      <c r="I82" s="110" t="s">
        <v>40</v>
      </c>
      <c r="J82" s="33" t="str">
        <f>E24</f>
        <v>Ing. Michal Jendruščák</v>
      </c>
      <c r="K82" s="36"/>
      <c r="L82" s="39"/>
    </row>
    <row r="83" spans="2:65" s="1" customFormat="1" ht="10.35" customHeight="1">
      <c r="B83" s="35"/>
      <c r="C83" s="36"/>
      <c r="D83" s="36"/>
      <c r="E83" s="36"/>
      <c r="F83" s="36"/>
      <c r="G83" s="36"/>
      <c r="H83" s="36"/>
      <c r="I83" s="108"/>
      <c r="J83" s="36"/>
      <c r="K83" s="36"/>
      <c r="L83" s="39"/>
    </row>
    <row r="84" spans="2:65" s="10" customFormat="1" ht="29.25" customHeight="1">
      <c r="B84" s="155"/>
      <c r="C84" s="156" t="s">
        <v>106</v>
      </c>
      <c r="D84" s="157" t="s">
        <v>63</v>
      </c>
      <c r="E84" s="157" t="s">
        <v>59</v>
      </c>
      <c r="F84" s="157" t="s">
        <v>60</v>
      </c>
      <c r="G84" s="157" t="s">
        <v>107</v>
      </c>
      <c r="H84" s="157" t="s">
        <v>108</v>
      </c>
      <c r="I84" s="158" t="s">
        <v>109</v>
      </c>
      <c r="J84" s="157" t="s">
        <v>97</v>
      </c>
      <c r="K84" s="159" t="s">
        <v>110</v>
      </c>
      <c r="L84" s="160"/>
      <c r="M84" s="68" t="s">
        <v>32</v>
      </c>
      <c r="N84" s="69" t="s">
        <v>48</v>
      </c>
      <c r="O84" s="69" t="s">
        <v>111</v>
      </c>
      <c r="P84" s="69" t="s">
        <v>112</v>
      </c>
      <c r="Q84" s="69" t="s">
        <v>113</v>
      </c>
      <c r="R84" s="69" t="s">
        <v>114</v>
      </c>
      <c r="S84" s="69" t="s">
        <v>115</v>
      </c>
      <c r="T84" s="70" t="s">
        <v>116</v>
      </c>
    </row>
    <row r="85" spans="2:65" s="1" customFormat="1" ht="22.9" customHeight="1">
      <c r="B85" s="35"/>
      <c r="C85" s="75" t="s">
        <v>117</v>
      </c>
      <c r="D85" s="36"/>
      <c r="E85" s="36"/>
      <c r="F85" s="36"/>
      <c r="G85" s="36"/>
      <c r="H85" s="36"/>
      <c r="I85" s="108"/>
      <c r="J85" s="161">
        <f>BK85</f>
        <v>0</v>
      </c>
      <c r="K85" s="36"/>
      <c r="L85" s="39"/>
      <c r="M85" s="71"/>
      <c r="N85" s="72"/>
      <c r="O85" s="72"/>
      <c r="P85" s="162">
        <f>P86+P92</f>
        <v>0</v>
      </c>
      <c r="Q85" s="72"/>
      <c r="R85" s="162">
        <f>R86+R92</f>
        <v>2.3004500000000001</v>
      </c>
      <c r="S85" s="72"/>
      <c r="T85" s="163">
        <f>T86+T92</f>
        <v>0</v>
      </c>
      <c r="AT85" s="17" t="s">
        <v>77</v>
      </c>
      <c r="AU85" s="17" t="s">
        <v>98</v>
      </c>
      <c r="BK85" s="164">
        <f>BK86+BK92</f>
        <v>0</v>
      </c>
    </row>
    <row r="86" spans="2:65" s="11" customFormat="1" ht="25.9" customHeight="1">
      <c r="B86" s="165"/>
      <c r="C86" s="166"/>
      <c r="D86" s="167" t="s">
        <v>77</v>
      </c>
      <c r="E86" s="168" t="s">
        <v>118</v>
      </c>
      <c r="F86" s="168" t="s">
        <v>119</v>
      </c>
      <c r="G86" s="166"/>
      <c r="H86" s="166"/>
      <c r="I86" s="169"/>
      <c r="J86" s="170">
        <f>BK86</f>
        <v>0</v>
      </c>
      <c r="K86" s="166"/>
      <c r="L86" s="171"/>
      <c r="M86" s="172"/>
      <c r="N86" s="173"/>
      <c r="O86" s="173"/>
      <c r="P86" s="174">
        <f>P87+P89</f>
        <v>0</v>
      </c>
      <c r="Q86" s="173"/>
      <c r="R86" s="174">
        <f>R87+R89</f>
        <v>2.3004500000000001</v>
      </c>
      <c r="S86" s="173"/>
      <c r="T86" s="175">
        <f>T87+T89</f>
        <v>0</v>
      </c>
      <c r="AR86" s="176" t="s">
        <v>85</v>
      </c>
      <c r="AT86" s="177" t="s">
        <v>77</v>
      </c>
      <c r="AU86" s="177" t="s">
        <v>78</v>
      </c>
      <c r="AY86" s="176" t="s">
        <v>120</v>
      </c>
      <c r="BK86" s="178">
        <f>BK87+BK89</f>
        <v>0</v>
      </c>
    </row>
    <row r="87" spans="2:65" s="11" customFormat="1" ht="22.9" customHeight="1">
      <c r="B87" s="165"/>
      <c r="C87" s="166"/>
      <c r="D87" s="167" t="s">
        <v>77</v>
      </c>
      <c r="E87" s="179" t="s">
        <v>121</v>
      </c>
      <c r="F87" s="179" t="s">
        <v>122</v>
      </c>
      <c r="G87" s="166"/>
      <c r="H87" s="166"/>
      <c r="I87" s="169"/>
      <c r="J87" s="180">
        <f>BK87</f>
        <v>0</v>
      </c>
      <c r="K87" s="166"/>
      <c r="L87" s="171"/>
      <c r="M87" s="172"/>
      <c r="N87" s="173"/>
      <c r="O87" s="173"/>
      <c r="P87" s="174">
        <f>P88</f>
        <v>0</v>
      </c>
      <c r="Q87" s="173"/>
      <c r="R87" s="174">
        <f>R88</f>
        <v>0</v>
      </c>
      <c r="S87" s="173"/>
      <c r="T87" s="175">
        <f>T88</f>
        <v>0</v>
      </c>
      <c r="AR87" s="176" t="s">
        <v>85</v>
      </c>
      <c r="AT87" s="177" t="s">
        <v>77</v>
      </c>
      <c r="AU87" s="177" t="s">
        <v>85</v>
      </c>
      <c r="AY87" s="176" t="s">
        <v>120</v>
      </c>
      <c r="BK87" s="178">
        <f>BK88</f>
        <v>0</v>
      </c>
    </row>
    <row r="88" spans="2:65" s="1" customFormat="1" ht="16.5" customHeight="1">
      <c r="B88" s="35"/>
      <c r="C88" s="181" t="s">
        <v>85</v>
      </c>
      <c r="D88" s="181" t="s">
        <v>123</v>
      </c>
      <c r="E88" s="182" t="s">
        <v>124</v>
      </c>
      <c r="F88" s="183" t="s">
        <v>125</v>
      </c>
      <c r="G88" s="184" t="s">
        <v>126</v>
      </c>
      <c r="H88" s="185">
        <v>341.3</v>
      </c>
      <c r="I88" s="186"/>
      <c r="J88" s="187">
        <f>ROUND(I88*H88,2)</f>
        <v>0</v>
      </c>
      <c r="K88" s="183" t="s">
        <v>127</v>
      </c>
      <c r="L88" s="39"/>
      <c r="M88" s="188" t="s">
        <v>32</v>
      </c>
      <c r="N88" s="189" t="s">
        <v>49</v>
      </c>
      <c r="O88" s="64"/>
      <c r="P88" s="190">
        <f>O88*H88</f>
        <v>0</v>
      </c>
      <c r="Q88" s="190">
        <v>0</v>
      </c>
      <c r="R88" s="190">
        <f>Q88*H88</f>
        <v>0</v>
      </c>
      <c r="S88" s="190">
        <v>0</v>
      </c>
      <c r="T88" s="191">
        <f>S88*H88</f>
        <v>0</v>
      </c>
      <c r="AR88" s="192" t="s">
        <v>128</v>
      </c>
      <c r="AT88" s="192" t="s">
        <v>123</v>
      </c>
      <c r="AU88" s="192" t="s">
        <v>87</v>
      </c>
      <c r="AY88" s="17" t="s">
        <v>120</v>
      </c>
      <c r="BE88" s="193">
        <f>IF(N88="základní",J88,0)</f>
        <v>0</v>
      </c>
      <c r="BF88" s="193">
        <f>IF(N88="snížená",J88,0)</f>
        <v>0</v>
      </c>
      <c r="BG88" s="193">
        <f>IF(N88="zákl. přenesená",J88,0)</f>
        <v>0</v>
      </c>
      <c r="BH88" s="193">
        <f>IF(N88="sníž. přenesená",J88,0)</f>
        <v>0</v>
      </c>
      <c r="BI88" s="193">
        <f>IF(N88="nulová",J88,0)</f>
        <v>0</v>
      </c>
      <c r="BJ88" s="17" t="s">
        <v>85</v>
      </c>
      <c r="BK88" s="193">
        <f>ROUND(I88*H88,2)</f>
        <v>0</v>
      </c>
      <c r="BL88" s="17" t="s">
        <v>128</v>
      </c>
      <c r="BM88" s="192" t="s">
        <v>129</v>
      </c>
    </row>
    <row r="89" spans="2:65" s="11" customFormat="1" ht="22.9" customHeight="1">
      <c r="B89" s="165"/>
      <c r="C89" s="166"/>
      <c r="D89" s="167" t="s">
        <v>77</v>
      </c>
      <c r="E89" s="179" t="s">
        <v>130</v>
      </c>
      <c r="F89" s="179" t="s">
        <v>131</v>
      </c>
      <c r="G89" s="166"/>
      <c r="H89" s="166"/>
      <c r="I89" s="169"/>
      <c r="J89" s="180">
        <f>BK89</f>
        <v>0</v>
      </c>
      <c r="K89" s="166"/>
      <c r="L89" s="171"/>
      <c r="M89" s="172"/>
      <c r="N89" s="173"/>
      <c r="O89" s="173"/>
      <c r="P89" s="174">
        <f>SUM(P90:P91)</f>
        <v>0</v>
      </c>
      <c r="Q89" s="173"/>
      <c r="R89" s="174">
        <f>SUM(R90:R91)</f>
        <v>2.3004500000000001</v>
      </c>
      <c r="S89" s="173"/>
      <c r="T89" s="175">
        <f>SUM(T90:T91)</f>
        <v>0</v>
      </c>
      <c r="AR89" s="176" t="s">
        <v>85</v>
      </c>
      <c r="AT89" s="177" t="s">
        <v>77</v>
      </c>
      <c r="AU89" s="177" t="s">
        <v>85</v>
      </c>
      <c r="AY89" s="176" t="s">
        <v>120</v>
      </c>
      <c r="BK89" s="178">
        <f>SUM(BK90:BK91)</f>
        <v>0</v>
      </c>
    </row>
    <row r="90" spans="2:65" s="1" customFormat="1" ht="16.5" customHeight="1">
      <c r="B90" s="35"/>
      <c r="C90" s="181" t="s">
        <v>87</v>
      </c>
      <c r="D90" s="181" t="s">
        <v>123</v>
      </c>
      <c r="E90" s="182" t="s">
        <v>132</v>
      </c>
      <c r="F90" s="183" t="s">
        <v>133</v>
      </c>
      <c r="G90" s="184" t="s">
        <v>134</v>
      </c>
      <c r="H90" s="185">
        <v>5</v>
      </c>
      <c r="I90" s="186"/>
      <c r="J90" s="187">
        <f>ROUND(I90*H90,2)</f>
        <v>0</v>
      </c>
      <c r="K90" s="183" t="s">
        <v>127</v>
      </c>
      <c r="L90" s="39"/>
      <c r="M90" s="188" t="s">
        <v>32</v>
      </c>
      <c r="N90" s="189" t="s">
        <v>49</v>
      </c>
      <c r="O90" s="64"/>
      <c r="P90" s="190">
        <f>O90*H90</f>
        <v>0</v>
      </c>
      <c r="Q90" s="190">
        <v>0.46009</v>
      </c>
      <c r="R90" s="190">
        <f>Q90*H90</f>
        <v>2.3004500000000001</v>
      </c>
      <c r="S90" s="190">
        <v>0</v>
      </c>
      <c r="T90" s="191">
        <f>S90*H90</f>
        <v>0</v>
      </c>
      <c r="AR90" s="192" t="s">
        <v>128</v>
      </c>
      <c r="AT90" s="192" t="s">
        <v>123</v>
      </c>
      <c r="AU90" s="192" t="s">
        <v>87</v>
      </c>
      <c r="AY90" s="17" t="s">
        <v>120</v>
      </c>
      <c r="BE90" s="193">
        <f>IF(N90="základní",J90,0)</f>
        <v>0</v>
      </c>
      <c r="BF90" s="193">
        <f>IF(N90="snížená",J90,0)</f>
        <v>0</v>
      </c>
      <c r="BG90" s="193">
        <f>IF(N90="zákl. přenesená",J90,0)</f>
        <v>0</v>
      </c>
      <c r="BH90" s="193">
        <f>IF(N90="sníž. přenesená",J90,0)</f>
        <v>0</v>
      </c>
      <c r="BI90" s="193">
        <f>IF(N90="nulová",J90,0)</f>
        <v>0</v>
      </c>
      <c r="BJ90" s="17" t="s">
        <v>85</v>
      </c>
      <c r="BK90" s="193">
        <f>ROUND(I90*H90,2)</f>
        <v>0</v>
      </c>
      <c r="BL90" s="17" t="s">
        <v>128</v>
      </c>
      <c r="BM90" s="192" t="s">
        <v>135</v>
      </c>
    </row>
    <row r="91" spans="2:65" s="1" customFormat="1" ht="16.5" customHeight="1">
      <c r="B91" s="35"/>
      <c r="C91" s="181" t="s">
        <v>121</v>
      </c>
      <c r="D91" s="181" t="s">
        <v>123</v>
      </c>
      <c r="E91" s="182" t="s">
        <v>136</v>
      </c>
      <c r="F91" s="183" t="s">
        <v>137</v>
      </c>
      <c r="G91" s="184" t="s">
        <v>126</v>
      </c>
      <c r="H91" s="185">
        <v>341.3</v>
      </c>
      <c r="I91" s="186"/>
      <c r="J91" s="187">
        <f>ROUND(I91*H91,2)</f>
        <v>0</v>
      </c>
      <c r="K91" s="183" t="s">
        <v>127</v>
      </c>
      <c r="L91" s="39"/>
      <c r="M91" s="188" t="s">
        <v>32</v>
      </c>
      <c r="N91" s="189" t="s">
        <v>49</v>
      </c>
      <c r="O91" s="64"/>
      <c r="P91" s="190">
        <f>O91*H91</f>
        <v>0</v>
      </c>
      <c r="Q91" s="190">
        <v>0</v>
      </c>
      <c r="R91" s="190">
        <f>Q91*H91</f>
        <v>0</v>
      </c>
      <c r="S91" s="190">
        <v>0</v>
      </c>
      <c r="T91" s="191">
        <f>S91*H91</f>
        <v>0</v>
      </c>
      <c r="AR91" s="192" t="s">
        <v>128</v>
      </c>
      <c r="AT91" s="192" t="s">
        <v>123</v>
      </c>
      <c r="AU91" s="192" t="s">
        <v>87</v>
      </c>
      <c r="AY91" s="17" t="s">
        <v>120</v>
      </c>
      <c r="BE91" s="193">
        <f>IF(N91="základní",J91,0)</f>
        <v>0</v>
      </c>
      <c r="BF91" s="193">
        <f>IF(N91="snížená",J91,0)</f>
        <v>0</v>
      </c>
      <c r="BG91" s="193">
        <f>IF(N91="zákl. přenesená",J91,0)</f>
        <v>0</v>
      </c>
      <c r="BH91" s="193">
        <f>IF(N91="sníž. přenesená",J91,0)</f>
        <v>0</v>
      </c>
      <c r="BI91" s="193">
        <f>IF(N91="nulová",J91,0)</f>
        <v>0</v>
      </c>
      <c r="BJ91" s="17" t="s">
        <v>85</v>
      </c>
      <c r="BK91" s="193">
        <f>ROUND(I91*H91,2)</f>
        <v>0</v>
      </c>
      <c r="BL91" s="17" t="s">
        <v>128</v>
      </c>
      <c r="BM91" s="192" t="s">
        <v>138</v>
      </c>
    </row>
    <row r="92" spans="2:65" s="11" customFormat="1" ht="25.9" customHeight="1">
      <c r="B92" s="165"/>
      <c r="C92" s="166"/>
      <c r="D92" s="167" t="s">
        <v>77</v>
      </c>
      <c r="E92" s="168" t="s">
        <v>139</v>
      </c>
      <c r="F92" s="168" t="s">
        <v>140</v>
      </c>
      <c r="G92" s="166"/>
      <c r="H92" s="166"/>
      <c r="I92" s="169"/>
      <c r="J92" s="170">
        <f>BK92</f>
        <v>0</v>
      </c>
      <c r="K92" s="166"/>
      <c r="L92" s="171"/>
      <c r="M92" s="172"/>
      <c r="N92" s="173"/>
      <c r="O92" s="173"/>
      <c r="P92" s="174">
        <f>P93+P99</f>
        <v>0</v>
      </c>
      <c r="Q92" s="173"/>
      <c r="R92" s="174">
        <f>R93+R99</f>
        <v>0</v>
      </c>
      <c r="S92" s="173"/>
      <c r="T92" s="175">
        <f>T93+T99</f>
        <v>0</v>
      </c>
      <c r="AR92" s="176" t="s">
        <v>141</v>
      </c>
      <c r="AT92" s="177" t="s">
        <v>77</v>
      </c>
      <c r="AU92" s="177" t="s">
        <v>78</v>
      </c>
      <c r="AY92" s="176" t="s">
        <v>120</v>
      </c>
      <c r="BK92" s="178">
        <f>BK93+BK99</f>
        <v>0</v>
      </c>
    </row>
    <row r="93" spans="2:65" s="11" customFormat="1" ht="22.9" customHeight="1">
      <c r="B93" s="165"/>
      <c r="C93" s="166"/>
      <c r="D93" s="167" t="s">
        <v>77</v>
      </c>
      <c r="E93" s="179" t="s">
        <v>142</v>
      </c>
      <c r="F93" s="179" t="s">
        <v>143</v>
      </c>
      <c r="G93" s="166"/>
      <c r="H93" s="166"/>
      <c r="I93" s="169"/>
      <c r="J93" s="180">
        <f>BK93</f>
        <v>0</v>
      </c>
      <c r="K93" s="166"/>
      <c r="L93" s="171"/>
      <c r="M93" s="172"/>
      <c r="N93" s="173"/>
      <c r="O93" s="173"/>
      <c r="P93" s="174">
        <f>SUM(P94:P98)</f>
        <v>0</v>
      </c>
      <c r="Q93" s="173"/>
      <c r="R93" s="174">
        <f>SUM(R94:R98)</f>
        <v>0</v>
      </c>
      <c r="S93" s="173"/>
      <c r="T93" s="175">
        <f>SUM(T94:T98)</f>
        <v>0</v>
      </c>
      <c r="AR93" s="176" t="s">
        <v>141</v>
      </c>
      <c r="AT93" s="177" t="s">
        <v>77</v>
      </c>
      <c r="AU93" s="177" t="s">
        <v>85</v>
      </c>
      <c r="AY93" s="176" t="s">
        <v>120</v>
      </c>
      <c r="BK93" s="178">
        <f>SUM(BK94:BK98)</f>
        <v>0</v>
      </c>
    </row>
    <row r="94" spans="2:65" s="1" customFormat="1" ht="16.5" customHeight="1">
      <c r="B94" s="35"/>
      <c r="C94" s="181" t="s">
        <v>128</v>
      </c>
      <c r="D94" s="181" t="s">
        <v>123</v>
      </c>
      <c r="E94" s="182" t="s">
        <v>144</v>
      </c>
      <c r="F94" s="183" t="s">
        <v>145</v>
      </c>
      <c r="G94" s="184" t="s">
        <v>146</v>
      </c>
      <c r="H94" s="185">
        <v>1</v>
      </c>
      <c r="I94" s="186"/>
      <c r="J94" s="187">
        <f>ROUND(I94*H94,2)</f>
        <v>0</v>
      </c>
      <c r="K94" s="183" t="s">
        <v>147</v>
      </c>
      <c r="L94" s="39"/>
      <c r="M94" s="188" t="s">
        <v>32</v>
      </c>
      <c r="N94" s="189" t="s">
        <v>49</v>
      </c>
      <c r="O94" s="64"/>
      <c r="P94" s="190">
        <f>O94*H94</f>
        <v>0</v>
      </c>
      <c r="Q94" s="190">
        <v>0</v>
      </c>
      <c r="R94" s="190">
        <f>Q94*H94</f>
        <v>0</v>
      </c>
      <c r="S94" s="190">
        <v>0</v>
      </c>
      <c r="T94" s="191">
        <f>S94*H94</f>
        <v>0</v>
      </c>
      <c r="AR94" s="192" t="s">
        <v>148</v>
      </c>
      <c r="AT94" s="192" t="s">
        <v>123</v>
      </c>
      <c r="AU94" s="192" t="s">
        <v>87</v>
      </c>
      <c r="AY94" s="17" t="s">
        <v>120</v>
      </c>
      <c r="BE94" s="193">
        <f>IF(N94="základní",J94,0)</f>
        <v>0</v>
      </c>
      <c r="BF94" s="193">
        <f>IF(N94="snížená",J94,0)</f>
        <v>0</v>
      </c>
      <c r="BG94" s="193">
        <f>IF(N94="zákl. přenesená",J94,0)</f>
        <v>0</v>
      </c>
      <c r="BH94" s="193">
        <f>IF(N94="sníž. přenesená",J94,0)</f>
        <v>0</v>
      </c>
      <c r="BI94" s="193">
        <f>IF(N94="nulová",J94,0)</f>
        <v>0</v>
      </c>
      <c r="BJ94" s="17" t="s">
        <v>85</v>
      </c>
      <c r="BK94" s="193">
        <f>ROUND(I94*H94,2)</f>
        <v>0</v>
      </c>
      <c r="BL94" s="17" t="s">
        <v>148</v>
      </c>
      <c r="BM94" s="192" t="s">
        <v>149</v>
      </c>
    </row>
    <row r="95" spans="2:65" s="1" customFormat="1" ht="16.5" customHeight="1">
      <c r="B95" s="35"/>
      <c r="C95" s="181" t="s">
        <v>141</v>
      </c>
      <c r="D95" s="181" t="s">
        <v>123</v>
      </c>
      <c r="E95" s="182" t="s">
        <v>150</v>
      </c>
      <c r="F95" s="183" t="s">
        <v>151</v>
      </c>
      <c r="G95" s="184" t="s">
        <v>146</v>
      </c>
      <c r="H95" s="185">
        <v>1</v>
      </c>
      <c r="I95" s="186"/>
      <c r="J95" s="187">
        <f>ROUND(I95*H95,2)</f>
        <v>0</v>
      </c>
      <c r="K95" s="183" t="s">
        <v>147</v>
      </c>
      <c r="L95" s="39"/>
      <c r="M95" s="188" t="s">
        <v>32</v>
      </c>
      <c r="N95" s="189" t="s">
        <v>49</v>
      </c>
      <c r="O95" s="64"/>
      <c r="P95" s="190">
        <f>O95*H95</f>
        <v>0</v>
      </c>
      <c r="Q95" s="190">
        <v>0</v>
      </c>
      <c r="R95" s="190">
        <f>Q95*H95</f>
        <v>0</v>
      </c>
      <c r="S95" s="190">
        <v>0</v>
      </c>
      <c r="T95" s="191">
        <f>S95*H95</f>
        <v>0</v>
      </c>
      <c r="AR95" s="192" t="s">
        <v>148</v>
      </c>
      <c r="AT95" s="192" t="s">
        <v>123</v>
      </c>
      <c r="AU95" s="192" t="s">
        <v>87</v>
      </c>
      <c r="AY95" s="17" t="s">
        <v>120</v>
      </c>
      <c r="BE95" s="193">
        <f>IF(N95="základní",J95,0)</f>
        <v>0</v>
      </c>
      <c r="BF95" s="193">
        <f>IF(N95="snížená",J95,0)</f>
        <v>0</v>
      </c>
      <c r="BG95" s="193">
        <f>IF(N95="zákl. přenesená",J95,0)</f>
        <v>0</v>
      </c>
      <c r="BH95" s="193">
        <f>IF(N95="sníž. přenesená",J95,0)</f>
        <v>0</v>
      </c>
      <c r="BI95" s="193">
        <f>IF(N95="nulová",J95,0)</f>
        <v>0</v>
      </c>
      <c r="BJ95" s="17" t="s">
        <v>85</v>
      </c>
      <c r="BK95" s="193">
        <f>ROUND(I95*H95,2)</f>
        <v>0</v>
      </c>
      <c r="BL95" s="17" t="s">
        <v>148</v>
      </c>
      <c r="BM95" s="192" t="s">
        <v>152</v>
      </c>
    </row>
    <row r="96" spans="2:65" s="1" customFormat="1" ht="16.5" customHeight="1">
      <c r="B96" s="35"/>
      <c r="C96" s="181" t="s">
        <v>153</v>
      </c>
      <c r="D96" s="181" t="s">
        <v>123</v>
      </c>
      <c r="E96" s="182" t="s">
        <v>154</v>
      </c>
      <c r="F96" s="183" t="s">
        <v>155</v>
      </c>
      <c r="G96" s="184" t="s">
        <v>146</v>
      </c>
      <c r="H96" s="185">
        <v>1</v>
      </c>
      <c r="I96" s="186"/>
      <c r="J96" s="187">
        <f>ROUND(I96*H96,2)</f>
        <v>0</v>
      </c>
      <c r="K96" s="183" t="s">
        <v>32</v>
      </c>
      <c r="L96" s="39"/>
      <c r="M96" s="188" t="s">
        <v>32</v>
      </c>
      <c r="N96" s="189" t="s">
        <v>49</v>
      </c>
      <c r="O96" s="64"/>
      <c r="P96" s="190">
        <f>O96*H96</f>
        <v>0</v>
      </c>
      <c r="Q96" s="190">
        <v>0</v>
      </c>
      <c r="R96" s="190">
        <f>Q96*H96</f>
        <v>0</v>
      </c>
      <c r="S96" s="190">
        <v>0</v>
      </c>
      <c r="T96" s="191">
        <f>S96*H96</f>
        <v>0</v>
      </c>
      <c r="AR96" s="192" t="s">
        <v>128</v>
      </c>
      <c r="AT96" s="192" t="s">
        <v>123</v>
      </c>
      <c r="AU96" s="192" t="s">
        <v>87</v>
      </c>
      <c r="AY96" s="17" t="s">
        <v>120</v>
      </c>
      <c r="BE96" s="193">
        <f>IF(N96="základní",J96,0)</f>
        <v>0</v>
      </c>
      <c r="BF96" s="193">
        <f>IF(N96="snížená",J96,0)</f>
        <v>0</v>
      </c>
      <c r="BG96" s="193">
        <f>IF(N96="zákl. přenesená",J96,0)</f>
        <v>0</v>
      </c>
      <c r="BH96" s="193">
        <f>IF(N96="sníž. přenesená",J96,0)</f>
        <v>0</v>
      </c>
      <c r="BI96" s="193">
        <f>IF(N96="nulová",J96,0)</f>
        <v>0</v>
      </c>
      <c r="BJ96" s="17" t="s">
        <v>85</v>
      </c>
      <c r="BK96" s="193">
        <f>ROUND(I96*H96,2)</f>
        <v>0</v>
      </c>
      <c r="BL96" s="17" t="s">
        <v>128</v>
      </c>
      <c r="BM96" s="192" t="s">
        <v>156</v>
      </c>
    </row>
    <row r="97" spans="2:65" s="1" customFormat="1" ht="16.5" customHeight="1">
      <c r="B97" s="35"/>
      <c r="C97" s="181" t="s">
        <v>157</v>
      </c>
      <c r="D97" s="181" t="s">
        <v>123</v>
      </c>
      <c r="E97" s="182" t="s">
        <v>158</v>
      </c>
      <c r="F97" s="183" t="s">
        <v>159</v>
      </c>
      <c r="G97" s="184" t="s">
        <v>146</v>
      </c>
      <c r="H97" s="185">
        <v>1</v>
      </c>
      <c r="I97" s="186"/>
      <c r="J97" s="187">
        <f>ROUND(I97*H97,2)</f>
        <v>0</v>
      </c>
      <c r="K97" s="183" t="s">
        <v>32</v>
      </c>
      <c r="L97" s="39"/>
      <c r="M97" s="188" t="s">
        <v>32</v>
      </c>
      <c r="N97" s="189" t="s">
        <v>49</v>
      </c>
      <c r="O97" s="64"/>
      <c r="P97" s="190">
        <f>O97*H97</f>
        <v>0</v>
      </c>
      <c r="Q97" s="190">
        <v>0</v>
      </c>
      <c r="R97" s="190">
        <f>Q97*H97</f>
        <v>0</v>
      </c>
      <c r="S97" s="190">
        <v>0</v>
      </c>
      <c r="T97" s="191">
        <f>S97*H97</f>
        <v>0</v>
      </c>
      <c r="AR97" s="192" t="s">
        <v>128</v>
      </c>
      <c r="AT97" s="192" t="s">
        <v>123</v>
      </c>
      <c r="AU97" s="192" t="s">
        <v>87</v>
      </c>
      <c r="AY97" s="17" t="s">
        <v>120</v>
      </c>
      <c r="BE97" s="193">
        <f>IF(N97="základní",J97,0)</f>
        <v>0</v>
      </c>
      <c r="BF97" s="193">
        <f>IF(N97="snížená",J97,0)</f>
        <v>0</v>
      </c>
      <c r="BG97" s="193">
        <f>IF(N97="zákl. přenesená",J97,0)</f>
        <v>0</v>
      </c>
      <c r="BH97" s="193">
        <f>IF(N97="sníž. přenesená",J97,0)</f>
        <v>0</v>
      </c>
      <c r="BI97" s="193">
        <f>IF(N97="nulová",J97,0)</f>
        <v>0</v>
      </c>
      <c r="BJ97" s="17" t="s">
        <v>85</v>
      </c>
      <c r="BK97" s="193">
        <f>ROUND(I97*H97,2)</f>
        <v>0</v>
      </c>
      <c r="BL97" s="17" t="s">
        <v>128</v>
      </c>
      <c r="BM97" s="192" t="s">
        <v>160</v>
      </c>
    </row>
    <row r="98" spans="2:65" s="1" customFormat="1" ht="16.5" customHeight="1">
      <c r="B98" s="35"/>
      <c r="C98" s="181" t="s">
        <v>130</v>
      </c>
      <c r="D98" s="181" t="s">
        <v>123</v>
      </c>
      <c r="E98" s="182" t="s">
        <v>161</v>
      </c>
      <c r="F98" s="183" t="s">
        <v>162</v>
      </c>
      <c r="G98" s="184" t="s">
        <v>146</v>
      </c>
      <c r="H98" s="185">
        <v>1</v>
      </c>
      <c r="I98" s="186"/>
      <c r="J98" s="187">
        <f>ROUND(I98*H98,2)</f>
        <v>0</v>
      </c>
      <c r="K98" s="183" t="s">
        <v>32</v>
      </c>
      <c r="L98" s="39"/>
      <c r="M98" s="188" t="s">
        <v>32</v>
      </c>
      <c r="N98" s="189" t="s">
        <v>49</v>
      </c>
      <c r="O98" s="64"/>
      <c r="P98" s="190">
        <f>O98*H98</f>
        <v>0</v>
      </c>
      <c r="Q98" s="190">
        <v>0</v>
      </c>
      <c r="R98" s="190">
        <f>Q98*H98</f>
        <v>0</v>
      </c>
      <c r="S98" s="190">
        <v>0</v>
      </c>
      <c r="T98" s="191">
        <f>S98*H98</f>
        <v>0</v>
      </c>
      <c r="AR98" s="192" t="s">
        <v>128</v>
      </c>
      <c r="AT98" s="192" t="s">
        <v>123</v>
      </c>
      <c r="AU98" s="192" t="s">
        <v>87</v>
      </c>
      <c r="AY98" s="17" t="s">
        <v>120</v>
      </c>
      <c r="BE98" s="193">
        <f>IF(N98="základní",J98,0)</f>
        <v>0</v>
      </c>
      <c r="BF98" s="193">
        <f>IF(N98="snížená",J98,0)</f>
        <v>0</v>
      </c>
      <c r="BG98" s="193">
        <f>IF(N98="zákl. přenesená",J98,0)</f>
        <v>0</v>
      </c>
      <c r="BH98" s="193">
        <f>IF(N98="sníž. přenesená",J98,0)</f>
        <v>0</v>
      </c>
      <c r="BI98" s="193">
        <f>IF(N98="nulová",J98,0)</f>
        <v>0</v>
      </c>
      <c r="BJ98" s="17" t="s">
        <v>85</v>
      </c>
      <c r="BK98" s="193">
        <f>ROUND(I98*H98,2)</f>
        <v>0</v>
      </c>
      <c r="BL98" s="17" t="s">
        <v>128</v>
      </c>
      <c r="BM98" s="192" t="s">
        <v>163</v>
      </c>
    </row>
    <row r="99" spans="2:65" s="11" customFormat="1" ht="22.9" customHeight="1">
      <c r="B99" s="165"/>
      <c r="C99" s="166"/>
      <c r="D99" s="167" t="s">
        <v>77</v>
      </c>
      <c r="E99" s="179" t="s">
        <v>164</v>
      </c>
      <c r="F99" s="179" t="s">
        <v>165</v>
      </c>
      <c r="G99" s="166"/>
      <c r="H99" s="166"/>
      <c r="I99" s="169"/>
      <c r="J99" s="180">
        <f>BK99</f>
        <v>0</v>
      </c>
      <c r="K99" s="166"/>
      <c r="L99" s="171"/>
      <c r="M99" s="172"/>
      <c r="N99" s="173"/>
      <c r="O99" s="173"/>
      <c r="P99" s="174">
        <f>SUM(P100:P101)</f>
        <v>0</v>
      </c>
      <c r="Q99" s="173"/>
      <c r="R99" s="174">
        <f>SUM(R100:R101)</f>
        <v>0</v>
      </c>
      <c r="S99" s="173"/>
      <c r="T99" s="175">
        <f>SUM(T100:T101)</f>
        <v>0</v>
      </c>
      <c r="AR99" s="176" t="s">
        <v>141</v>
      </c>
      <c r="AT99" s="177" t="s">
        <v>77</v>
      </c>
      <c r="AU99" s="177" t="s">
        <v>85</v>
      </c>
      <c r="AY99" s="176" t="s">
        <v>120</v>
      </c>
      <c r="BK99" s="178">
        <f>SUM(BK100:BK101)</f>
        <v>0</v>
      </c>
    </row>
    <row r="100" spans="2:65" s="1" customFormat="1" ht="16.5" customHeight="1">
      <c r="B100" s="35"/>
      <c r="C100" s="181" t="s">
        <v>166</v>
      </c>
      <c r="D100" s="181" t="s">
        <v>123</v>
      </c>
      <c r="E100" s="182" t="s">
        <v>167</v>
      </c>
      <c r="F100" s="183" t="s">
        <v>165</v>
      </c>
      <c r="G100" s="184" t="s">
        <v>146</v>
      </c>
      <c r="H100" s="185">
        <v>1</v>
      </c>
      <c r="I100" s="186"/>
      <c r="J100" s="187">
        <f>ROUND(I100*H100,2)</f>
        <v>0</v>
      </c>
      <c r="K100" s="183" t="s">
        <v>147</v>
      </c>
      <c r="L100" s="39"/>
      <c r="M100" s="188" t="s">
        <v>32</v>
      </c>
      <c r="N100" s="189" t="s">
        <v>49</v>
      </c>
      <c r="O100" s="64"/>
      <c r="P100" s="190">
        <f>O100*H100</f>
        <v>0</v>
      </c>
      <c r="Q100" s="190">
        <v>0</v>
      </c>
      <c r="R100" s="190">
        <f>Q100*H100</f>
        <v>0</v>
      </c>
      <c r="S100" s="190">
        <v>0</v>
      </c>
      <c r="T100" s="191">
        <f>S100*H100</f>
        <v>0</v>
      </c>
      <c r="AR100" s="192" t="s">
        <v>148</v>
      </c>
      <c r="AT100" s="192" t="s">
        <v>123</v>
      </c>
      <c r="AU100" s="192" t="s">
        <v>87</v>
      </c>
      <c r="AY100" s="17" t="s">
        <v>120</v>
      </c>
      <c r="BE100" s="193">
        <f>IF(N100="základní",J100,0)</f>
        <v>0</v>
      </c>
      <c r="BF100" s="193">
        <f>IF(N100="snížená",J100,0)</f>
        <v>0</v>
      </c>
      <c r="BG100" s="193">
        <f>IF(N100="zákl. přenesená",J100,0)</f>
        <v>0</v>
      </c>
      <c r="BH100" s="193">
        <f>IF(N100="sníž. přenesená",J100,0)</f>
        <v>0</v>
      </c>
      <c r="BI100" s="193">
        <f>IF(N100="nulová",J100,0)</f>
        <v>0</v>
      </c>
      <c r="BJ100" s="17" t="s">
        <v>85</v>
      </c>
      <c r="BK100" s="193">
        <f>ROUND(I100*H100,2)</f>
        <v>0</v>
      </c>
      <c r="BL100" s="17" t="s">
        <v>148</v>
      </c>
      <c r="BM100" s="192" t="s">
        <v>168</v>
      </c>
    </row>
    <row r="101" spans="2:65" s="1" customFormat="1" ht="16.5" customHeight="1">
      <c r="B101" s="35"/>
      <c r="C101" s="181" t="s">
        <v>169</v>
      </c>
      <c r="D101" s="181" t="s">
        <v>123</v>
      </c>
      <c r="E101" s="182" t="s">
        <v>170</v>
      </c>
      <c r="F101" s="183" t="s">
        <v>171</v>
      </c>
      <c r="G101" s="184" t="s">
        <v>146</v>
      </c>
      <c r="H101" s="185">
        <v>1</v>
      </c>
      <c r="I101" s="186"/>
      <c r="J101" s="187">
        <f>ROUND(I101*H101,2)</f>
        <v>0</v>
      </c>
      <c r="K101" s="183" t="s">
        <v>32</v>
      </c>
      <c r="L101" s="39"/>
      <c r="M101" s="194" t="s">
        <v>32</v>
      </c>
      <c r="N101" s="195" t="s">
        <v>49</v>
      </c>
      <c r="O101" s="196"/>
      <c r="P101" s="197">
        <f>O101*H101</f>
        <v>0</v>
      </c>
      <c r="Q101" s="197">
        <v>0</v>
      </c>
      <c r="R101" s="197">
        <f>Q101*H101</f>
        <v>0</v>
      </c>
      <c r="S101" s="197">
        <v>0</v>
      </c>
      <c r="T101" s="198">
        <f>S101*H101</f>
        <v>0</v>
      </c>
      <c r="AR101" s="192" t="s">
        <v>148</v>
      </c>
      <c r="AT101" s="192" t="s">
        <v>123</v>
      </c>
      <c r="AU101" s="192" t="s">
        <v>87</v>
      </c>
      <c r="AY101" s="17" t="s">
        <v>120</v>
      </c>
      <c r="BE101" s="193">
        <f>IF(N101="základní",J101,0)</f>
        <v>0</v>
      </c>
      <c r="BF101" s="193">
        <f>IF(N101="snížená",J101,0)</f>
        <v>0</v>
      </c>
      <c r="BG101" s="193">
        <f>IF(N101="zákl. přenesená",J101,0)</f>
        <v>0</v>
      </c>
      <c r="BH101" s="193">
        <f>IF(N101="sníž. přenesená",J101,0)</f>
        <v>0</v>
      </c>
      <c r="BI101" s="193">
        <f>IF(N101="nulová",J101,0)</f>
        <v>0</v>
      </c>
      <c r="BJ101" s="17" t="s">
        <v>85</v>
      </c>
      <c r="BK101" s="193">
        <f>ROUND(I101*H101,2)</f>
        <v>0</v>
      </c>
      <c r="BL101" s="17" t="s">
        <v>148</v>
      </c>
      <c r="BM101" s="192" t="s">
        <v>172</v>
      </c>
    </row>
    <row r="102" spans="2:65" s="1" customFormat="1" ht="6.95" customHeight="1">
      <c r="B102" s="47"/>
      <c r="C102" s="48"/>
      <c r="D102" s="48"/>
      <c r="E102" s="48"/>
      <c r="F102" s="48"/>
      <c r="G102" s="48"/>
      <c r="H102" s="48"/>
      <c r="I102" s="132"/>
      <c r="J102" s="48"/>
      <c r="K102" s="48"/>
      <c r="L102" s="39"/>
    </row>
  </sheetData>
  <sheetProtection algorithmName="SHA-512" hashValue="/s01C6GjxKZrOSMzfMJuY8Y7MJJ4/dXG+v4fMOOcObSC/t14wu1Zia5oOqtBHvScAltD0SMMgM+TjNfsfKDhRQ==" saltValue="7JgWev+uKGm+CQc4Lmta98bWSmHxnVG/pH2Y2HNf4JM9/h29cX3Wy3RCs2/N8yJFiuhcKLrQkLSdPzreewWEPg==" spinCount="100000" sheet="1" objects="1" scenarios="1" formatColumns="0" formatRows="0" autoFilter="0"/>
  <autoFilter ref="C84:K101" xr:uid="{00000000-0009-0000-0000-000001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rintOptions horizontalCentered="1"/>
  <pageMargins left="0.39370078740157483" right="0.39370078740157483" top="0.39370078740157483" bottom="0.39370078740157483" header="0" footer="0"/>
  <pageSetup paperSize="9" scale="85" fitToHeight="100" orientation="landscape" blackAndWhite="1" r:id="rId1"/>
  <headerFooter>
    <oddFooter>&amp;CStrana &amp;P z &amp;N&amp;R&amp;A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74"/>
  <sheetViews>
    <sheetView showGridLines="0" topLeftCell="A155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9" width="20.1640625" style="101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333"/>
      <c r="M2" s="333"/>
      <c r="N2" s="333"/>
      <c r="O2" s="333"/>
      <c r="P2" s="333"/>
      <c r="Q2" s="333"/>
      <c r="R2" s="333"/>
      <c r="S2" s="333"/>
      <c r="T2" s="333"/>
      <c r="U2" s="333"/>
      <c r="V2" s="333"/>
      <c r="AT2" s="17" t="s">
        <v>91</v>
      </c>
      <c r="AZ2" s="199" t="s">
        <v>173</v>
      </c>
      <c r="BA2" s="199" t="s">
        <v>32</v>
      </c>
      <c r="BB2" s="199" t="s">
        <v>32</v>
      </c>
      <c r="BC2" s="199" t="s">
        <v>174</v>
      </c>
      <c r="BD2" s="199" t="s">
        <v>87</v>
      </c>
    </row>
    <row r="3" spans="2:56" ht="6.95" customHeight="1">
      <c r="B3" s="102"/>
      <c r="C3" s="103"/>
      <c r="D3" s="103"/>
      <c r="E3" s="103"/>
      <c r="F3" s="103"/>
      <c r="G3" s="103"/>
      <c r="H3" s="103"/>
      <c r="I3" s="104"/>
      <c r="J3" s="103"/>
      <c r="K3" s="103"/>
      <c r="L3" s="20"/>
      <c r="AT3" s="17" t="s">
        <v>87</v>
      </c>
      <c r="AZ3" s="199" t="s">
        <v>175</v>
      </c>
      <c r="BA3" s="199" t="s">
        <v>32</v>
      </c>
      <c r="BB3" s="199" t="s">
        <v>32</v>
      </c>
      <c r="BC3" s="199" t="s">
        <v>176</v>
      </c>
      <c r="BD3" s="199" t="s">
        <v>87</v>
      </c>
    </row>
    <row r="4" spans="2:56" ht="24.95" customHeight="1">
      <c r="B4" s="20"/>
      <c r="D4" s="105" t="s">
        <v>92</v>
      </c>
      <c r="L4" s="20"/>
      <c r="M4" s="106" t="s">
        <v>10</v>
      </c>
      <c r="AT4" s="17" t="s">
        <v>4</v>
      </c>
    </row>
    <row r="5" spans="2:56" ht="6.95" customHeight="1">
      <c r="B5" s="20"/>
      <c r="L5" s="20"/>
    </row>
    <row r="6" spans="2:56" ht="12" customHeight="1">
      <c r="B6" s="20"/>
      <c r="D6" s="107" t="s">
        <v>16</v>
      </c>
      <c r="L6" s="20"/>
    </row>
    <row r="7" spans="2:56" ht="16.5" customHeight="1">
      <c r="B7" s="20"/>
      <c r="E7" s="362" t="str">
        <f>'Rekapitulace stavby'!K6</f>
        <v>Klobouky u Brna - kanalizace v ulici Masarykova</v>
      </c>
      <c r="F7" s="363"/>
      <c r="G7" s="363"/>
      <c r="H7" s="363"/>
      <c r="L7" s="20"/>
    </row>
    <row r="8" spans="2:56" s="1" customFormat="1" ht="12" customHeight="1">
      <c r="B8" s="39"/>
      <c r="D8" s="107" t="s">
        <v>93</v>
      </c>
      <c r="I8" s="108"/>
      <c r="L8" s="39"/>
    </row>
    <row r="9" spans="2:56" s="1" customFormat="1" ht="36.950000000000003" customHeight="1">
      <c r="B9" s="39"/>
      <c r="E9" s="364" t="s">
        <v>177</v>
      </c>
      <c r="F9" s="365"/>
      <c r="G9" s="365"/>
      <c r="H9" s="365"/>
      <c r="I9" s="108"/>
      <c r="L9" s="39"/>
    </row>
    <row r="10" spans="2:56" s="1" customFormat="1" ht="11.25">
      <c r="B10" s="39"/>
      <c r="I10" s="108"/>
      <c r="L10" s="39"/>
    </row>
    <row r="11" spans="2:56" s="1" customFormat="1" ht="12" customHeight="1">
      <c r="B11" s="39"/>
      <c r="D11" s="107" t="s">
        <v>18</v>
      </c>
      <c r="F11" s="109" t="s">
        <v>19</v>
      </c>
      <c r="I11" s="110" t="s">
        <v>20</v>
      </c>
      <c r="J11" s="109" t="s">
        <v>32</v>
      </c>
      <c r="L11" s="39"/>
    </row>
    <row r="12" spans="2:56" s="1" customFormat="1" ht="12" customHeight="1">
      <c r="B12" s="39"/>
      <c r="D12" s="107" t="s">
        <v>22</v>
      </c>
      <c r="F12" s="109" t="s">
        <v>23</v>
      </c>
      <c r="I12" s="110" t="s">
        <v>24</v>
      </c>
      <c r="J12" s="111" t="str">
        <f>'Rekapitulace stavby'!AN8</f>
        <v>23. 1. 2019</v>
      </c>
      <c r="L12" s="39"/>
    </row>
    <row r="13" spans="2:56" s="1" customFormat="1" ht="10.9" customHeight="1">
      <c r="B13" s="39"/>
      <c r="I13" s="108"/>
      <c r="L13" s="39"/>
    </row>
    <row r="14" spans="2:56" s="1" customFormat="1" ht="12" customHeight="1">
      <c r="B14" s="39"/>
      <c r="D14" s="107" t="s">
        <v>30</v>
      </c>
      <c r="I14" s="110" t="s">
        <v>31</v>
      </c>
      <c r="J14" s="109" t="s">
        <v>32</v>
      </c>
      <c r="L14" s="39"/>
    </row>
    <row r="15" spans="2:56" s="1" customFormat="1" ht="18" customHeight="1">
      <c r="B15" s="39"/>
      <c r="E15" s="109" t="s">
        <v>33</v>
      </c>
      <c r="I15" s="110" t="s">
        <v>34</v>
      </c>
      <c r="J15" s="109" t="s">
        <v>32</v>
      </c>
      <c r="L15" s="39"/>
    </row>
    <row r="16" spans="2:56" s="1" customFormat="1" ht="6.95" customHeight="1">
      <c r="B16" s="39"/>
      <c r="I16" s="108"/>
      <c r="L16" s="39"/>
    </row>
    <row r="17" spans="2:12" s="1" customFormat="1" ht="12" customHeight="1">
      <c r="B17" s="39"/>
      <c r="D17" s="107" t="s">
        <v>35</v>
      </c>
      <c r="I17" s="110" t="s">
        <v>31</v>
      </c>
      <c r="J17" s="30" t="str">
        <f>'Rekapitulace stavby'!AN13</f>
        <v>Vyplň údaj</v>
      </c>
      <c r="L17" s="39"/>
    </row>
    <row r="18" spans="2:12" s="1" customFormat="1" ht="18" customHeight="1">
      <c r="B18" s="39"/>
      <c r="E18" s="366" t="str">
        <f>'Rekapitulace stavby'!E14</f>
        <v>Vyplň údaj</v>
      </c>
      <c r="F18" s="367"/>
      <c r="G18" s="367"/>
      <c r="H18" s="367"/>
      <c r="I18" s="110" t="s">
        <v>34</v>
      </c>
      <c r="J18" s="30" t="str">
        <f>'Rekapitulace stavby'!AN14</f>
        <v>Vyplň údaj</v>
      </c>
      <c r="L18" s="39"/>
    </row>
    <row r="19" spans="2:12" s="1" customFormat="1" ht="6.95" customHeight="1">
      <c r="B19" s="39"/>
      <c r="I19" s="108"/>
      <c r="L19" s="39"/>
    </row>
    <row r="20" spans="2:12" s="1" customFormat="1" ht="12" customHeight="1">
      <c r="B20" s="39"/>
      <c r="D20" s="107" t="s">
        <v>37</v>
      </c>
      <c r="I20" s="110" t="s">
        <v>31</v>
      </c>
      <c r="J20" s="109" t="str">
        <f>IF('Rekapitulace stavby'!AN16="","",'Rekapitulace stavby'!AN16)</f>
        <v/>
      </c>
      <c r="L20" s="39"/>
    </row>
    <row r="21" spans="2:12" s="1" customFormat="1" ht="18" customHeight="1">
      <c r="B21" s="39"/>
      <c r="E21" s="109" t="str">
        <f>IF('Rekapitulace stavby'!E17="","",'Rekapitulace stavby'!E17)</f>
        <v xml:space="preserve"> </v>
      </c>
      <c r="I21" s="110" t="s">
        <v>34</v>
      </c>
      <c r="J21" s="109" t="str">
        <f>IF('Rekapitulace stavby'!AN17="","",'Rekapitulace stavby'!AN17)</f>
        <v/>
      </c>
      <c r="L21" s="39"/>
    </row>
    <row r="22" spans="2:12" s="1" customFormat="1" ht="6.95" customHeight="1">
      <c r="B22" s="39"/>
      <c r="I22" s="108"/>
      <c r="L22" s="39"/>
    </row>
    <row r="23" spans="2:12" s="1" customFormat="1" ht="12" customHeight="1">
      <c r="B23" s="39"/>
      <c r="D23" s="107" t="s">
        <v>40</v>
      </c>
      <c r="I23" s="110" t="s">
        <v>31</v>
      </c>
      <c r="J23" s="109" t="s">
        <v>32</v>
      </c>
      <c r="L23" s="39"/>
    </row>
    <row r="24" spans="2:12" s="1" customFormat="1" ht="18" customHeight="1">
      <c r="B24" s="39"/>
      <c r="E24" s="109" t="s">
        <v>41</v>
      </c>
      <c r="I24" s="110" t="s">
        <v>34</v>
      </c>
      <c r="J24" s="109" t="s">
        <v>32</v>
      </c>
      <c r="L24" s="39"/>
    </row>
    <row r="25" spans="2:12" s="1" customFormat="1" ht="6.95" customHeight="1">
      <c r="B25" s="39"/>
      <c r="I25" s="108"/>
      <c r="L25" s="39"/>
    </row>
    <row r="26" spans="2:12" s="1" customFormat="1" ht="12" customHeight="1">
      <c r="B26" s="39"/>
      <c r="D26" s="107" t="s">
        <v>42</v>
      </c>
      <c r="I26" s="108"/>
      <c r="L26" s="39"/>
    </row>
    <row r="27" spans="2:12" s="7" customFormat="1" ht="16.5" customHeight="1">
      <c r="B27" s="112"/>
      <c r="E27" s="368" t="s">
        <v>32</v>
      </c>
      <c r="F27" s="368"/>
      <c r="G27" s="368"/>
      <c r="H27" s="368"/>
      <c r="I27" s="113"/>
      <c r="L27" s="112"/>
    </row>
    <row r="28" spans="2:12" s="1" customFormat="1" ht="6.95" customHeight="1">
      <c r="B28" s="39"/>
      <c r="I28" s="108"/>
      <c r="L28" s="39"/>
    </row>
    <row r="29" spans="2:12" s="1" customFormat="1" ht="6.95" customHeight="1">
      <c r="B29" s="39"/>
      <c r="D29" s="60"/>
      <c r="E29" s="60"/>
      <c r="F29" s="60"/>
      <c r="G29" s="60"/>
      <c r="H29" s="60"/>
      <c r="I29" s="114"/>
      <c r="J29" s="60"/>
      <c r="K29" s="60"/>
      <c r="L29" s="39"/>
    </row>
    <row r="30" spans="2:12" s="1" customFormat="1" ht="25.35" customHeight="1">
      <c r="B30" s="39"/>
      <c r="D30" s="115" t="s">
        <v>44</v>
      </c>
      <c r="I30" s="108"/>
      <c r="J30" s="116">
        <f>ROUND(J86, 2)</f>
        <v>0</v>
      </c>
      <c r="L30" s="39"/>
    </row>
    <row r="31" spans="2:12" s="1" customFormat="1" ht="6.95" customHeight="1">
      <c r="B31" s="39"/>
      <c r="D31" s="60"/>
      <c r="E31" s="60"/>
      <c r="F31" s="60"/>
      <c r="G31" s="60"/>
      <c r="H31" s="60"/>
      <c r="I31" s="114"/>
      <c r="J31" s="60"/>
      <c r="K31" s="60"/>
      <c r="L31" s="39"/>
    </row>
    <row r="32" spans="2:12" s="1" customFormat="1" ht="14.45" customHeight="1">
      <c r="B32" s="39"/>
      <c r="F32" s="117" t="s">
        <v>46</v>
      </c>
      <c r="I32" s="118" t="s">
        <v>45</v>
      </c>
      <c r="J32" s="117" t="s">
        <v>47</v>
      </c>
      <c r="L32" s="39"/>
    </row>
    <row r="33" spans="2:12" s="1" customFormat="1" ht="14.45" customHeight="1">
      <c r="B33" s="39"/>
      <c r="D33" s="119" t="s">
        <v>48</v>
      </c>
      <c r="E33" s="107" t="s">
        <v>49</v>
      </c>
      <c r="F33" s="120">
        <f>ROUND((SUM(BE86:BE173)),  2)</f>
        <v>0</v>
      </c>
      <c r="I33" s="121">
        <v>0.21</v>
      </c>
      <c r="J33" s="120">
        <f>ROUND(((SUM(BE86:BE173))*I33),  2)</f>
        <v>0</v>
      </c>
      <c r="L33" s="39"/>
    </row>
    <row r="34" spans="2:12" s="1" customFormat="1" ht="14.45" customHeight="1">
      <c r="B34" s="39"/>
      <c r="E34" s="107" t="s">
        <v>50</v>
      </c>
      <c r="F34" s="120">
        <f>ROUND((SUM(BF86:BF173)),  2)</f>
        <v>0</v>
      </c>
      <c r="I34" s="121">
        <v>0.15</v>
      </c>
      <c r="J34" s="120">
        <f>ROUND(((SUM(BF86:BF173))*I34),  2)</f>
        <v>0</v>
      </c>
      <c r="L34" s="39"/>
    </row>
    <row r="35" spans="2:12" s="1" customFormat="1" ht="14.45" hidden="1" customHeight="1">
      <c r="B35" s="39"/>
      <c r="E35" s="107" t="s">
        <v>51</v>
      </c>
      <c r="F35" s="120">
        <f>ROUND((SUM(BG86:BG173)),  2)</f>
        <v>0</v>
      </c>
      <c r="I35" s="121">
        <v>0.21</v>
      </c>
      <c r="J35" s="120">
        <f>0</f>
        <v>0</v>
      </c>
      <c r="L35" s="39"/>
    </row>
    <row r="36" spans="2:12" s="1" customFormat="1" ht="14.45" hidden="1" customHeight="1">
      <c r="B36" s="39"/>
      <c r="E36" s="107" t="s">
        <v>52</v>
      </c>
      <c r="F36" s="120">
        <f>ROUND((SUM(BH86:BH173)),  2)</f>
        <v>0</v>
      </c>
      <c r="I36" s="121">
        <v>0.15</v>
      </c>
      <c r="J36" s="120">
        <f>0</f>
        <v>0</v>
      </c>
      <c r="L36" s="39"/>
    </row>
    <row r="37" spans="2:12" s="1" customFormat="1" ht="14.45" hidden="1" customHeight="1">
      <c r="B37" s="39"/>
      <c r="E37" s="107" t="s">
        <v>53</v>
      </c>
      <c r="F37" s="120">
        <f>ROUND((SUM(BI86:BI173)),  2)</f>
        <v>0</v>
      </c>
      <c r="I37" s="121">
        <v>0</v>
      </c>
      <c r="J37" s="120">
        <f>0</f>
        <v>0</v>
      </c>
      <c r="L37" s="39"/>
    </row>
    <row r="38" spans="2:12" s="1" customFormat="1" ht="6.95" customHeight="1">
      <c r="B38" s="39"/>
      <c r="I38" s="108"/>
      <c r="L38" s="39"/>
    </row>
    <row r="39" spans="2:12" s="1" customFormat="1" ht="25.35" customHeight="1">
      <c r="B39" s="39"/>
      <c r="C39" s="122"/>
      <c r="D39" s="123" t="s">
        <v>54</v>
      </c>
      <c r="E39" s="124"/>
      <c r="F39" s="124"/>
      <c r="G39" s="125" t="s">
        <v>55</v>
      </c>
      <c r="H39" s="126" t="s">
        <v>56</v>
      </c>
      <c r="I39" s="127"/>
      <c r="J39" s="128">
        <f>SUM(J30:J37)</f>
        <v>0</v>
      </c>
      <c r="K39" s="129"/>
      <c r="L39" s="39"/>
    </row>
    <row r="40" spans="2:12" s="1" customFormat="1" ht="14.45" customHeight="1">
      <c r="B40" s="130"/>
      <c r="C40" s="131"/>
      <c r="D40" s="131"/>
      <c r="E40" s="131"/>
      <c r="F40" s="131"/>
      <c r="G40" s="131"/>
      <c r="H40" s="131"/>
      <c r="I40" s="132"/>
      <c r="J40" s="131"/>
      <c r="K40" s="131"/>
      <c r="L40" s="39"/>
    </row>
    <row r="44" spans="2:12" s="1" customFormat="1" ht="6.95" customHeight="1">
      <c r="B44" s="133"/>
      <c r="C44" s="134"/>
      <c r="D44" s="134"/>
      <c r="E44" s="134"/>
      <c r="F44" s="134"/>
      <c r="G44" s="134"/>
      <c r="H44" s="134"/>
      <c r="I44" s="135"/>
      <c r="J44" s="134"/>
      <c r="K44" s="134"/>
      <c r="L44" s="39"/>
    </row>
    <row r="45" spans="2:12" s="1" customFormat="1" ht="24.95" customHeight="1">
      <c r="B45" s="35"/>
      <c r="C45" s="23" t="s">
        <v>95</v>
      </c>
      <c r="D45" s="36"/>
      <c r="E45" s="36"/>
      <c r="F45" s="36"/>
      <c r="G45" s="36"/>
      <c r="H45" s="36"/>
      <c r="I45" s="108"/>
      <c r="J45" s="36"/>
      <c r="K45" s="36"/>
      <c r="L45" s="39"/>
    </row>
    <row r="46" spans="2:12" s="1" customFormat="1" ht="6.95" customHeight="1">
      <c r="B46" s="35"/>
      <c r="C46" s="36"/>
      <c r="D46" s="36"/>
      <c r="E46" s="36"/>
      <c r="F46" s="36"/>
      <c r="G46" s="36"/>
      <c r="H46" s="36"/>
      <c r="I46" s="108"/>
      <c r="J46" s="36"/>
      <c r="K46" s="36"/>
      <c r="L46" s="39"/>
    </row>
    <row r="47" spans="2:12" s="1" customFormat="1" ht="12" customHeight="1">
      <c r="B47" s="35"/>
      <c r="C47" s="29" t="s">
        <v>16</v>
      </c>
      <c r="D47" s="36"/>
      <c r="E47" s="36"/>
      <c r="F47" s="36"/>
      <c r="G47" s="36"/>
      <c r="H47" s="36"/>
      <c r="I47" s="108"/>
      <c r="J47" s="36"/>
      <c r="K47" s="36"/>
      <c r="L47" s="39"/>
    </row>
    <row r="48" spans="2:12" s="1" customFormat="1" ht="16.5" customHeight="1">
      <c r="B48" s="35"/>
      <c r="C48" s="36"/>
      <c r="D48" s="36"/>
      <c r="E48" s="369" t="str">
        <f>E7</f>
        <v>Klobouky u Brna - kanalizace v ulici Masarykova</v>
      </c>
      <c r="F48" s="370"/>
      <c r="G48" s="370"/>
      <c r="H48" s="370"/>
      <c r="I48" s="108"/>
      <c r="J48" s="36"/>
      <c r="K48" s="36"/>
      <c r="L48" s="39"/>
    </row>
    <row r="49" spans="2:47" s="1" customFormat="1" ht="12" customHeight="1">
      <c r="B49" s="35"/>
      <c r="C49" s="29" t="s">
        <v>93</v>
      </c>
      <c r="D49" s="36"/>
      <c r="E49" s="36"/>
      <c r="F49" s="36"/>
      <c r="G49" s="36"/>
      <c r="H49" s="36"/>
      <c r="I49" s="108"/>
      <c r="J49" s="36"/>
      <c r="K49" s="36"/>
      <c r="L49" s="39"/>
    </row>
    <row r="50" spans="2:47" s="1" customFormat="1" ht="16.5" customHeight="1">
      <c r="B50" s="35"/>
      <c r="C50" s="36"/>
      <c r="D50" s="36"/>
      <c r="E50" s="342" t="str">
        <f>E9</f>
        <v>SO 01 - Kanalizace v ulici Masarykova</v>
      </c>
      <c r="F50" s="371"/>
      <c r="G50" s="371"/>
      <c r="H50" s="371"/>
      <c r="I50" s="108"/>
      <c r="J50" s="36"/>
      <c r="K50" s="36"/>
      <c r="L50" s="39"/>
    </row>
    <row r="51" spans="2:47" s="1" customFormat="1" ht="6.95" customHeight="1">
      <c r="B51" s="35"/>
      <c r="C51" s="36"/>
      <c r="D51" s="36"/>
      <c r="E51" s="36"/>
      <c r="F51" s="36"/>
      <c r="G51" s="36"/>
      <c r="H51" s="36"/>
      <c r="I51" s="108"/>
      <c r="J51" s="36"/>
      <c r="K51" s="36"/>
      <c r="L51" s="39"/>
    </row>
    <row r="52" spans="2:47" s="1" customFormat="1" ht="12" customHeight="1">
      <c r="B52" s="35"/>
      <c r="C52" s="29" t="s">
        <v>22</v>
      </c>
      <c r="D52" s="36"/>
      <c r="E52" s="36"/>
      <c r="F52" s="27" t="str">
        <f>F12</f>
        <v>Klobouky u Brna</v>
      </c>
      <c r="G52" s="36"/>
      <c r="H52" s="36"/>
      <c r="I52" s="110" t="s">
        <v>24</v>
      </c>
      <c r="J52" s="59" t="str">
        <f>IF(J12="","",J12)</f>
        <v>23. 1. 2019</v>
      </c>
      <c r="K52" s="36"/>
      <c r="L52" s="39"/>
    </row>
    <row r="53" spans="2:47" s="1" customFormat="1" ht="6.95" customHeight="1">
      <c r="B53" s="35"/>
      <c r="C53" s="36"/>
      <c r="D53" s="36"/>
      <c r="E53" s="36"/>
      <c r="F53" s="36"/>
      <c r="G53" s="36"/>
      <c r="H53" s="36"/>
      <c r="I53" s="108"/>
      <c r="J53" s="36"/>
      <c r="K53" s="36"/>
      <c r="L53" s="39"/>
    </row>
    <row r="54" spans="2:47" s="1" customFormat="1" ht="15.2" customHeight="1">
      <c r="B54" s="35"/>
      <c r="C54" s="29" t="s">
        <v>30</v>
      </c>
      <c r="D54" s="36"/>
      <c r="E54" s="36"/>
      <c r="F54" s="27" t="str">
        <f>E15</f>
        <v>Město Klobouky u Brna</v>
      </c>
      <c r="G54" s="36"/>
      <c r="H54" s="36"/>
      <c r="I54" s="110" t="s">
        <v>37</v>
      </c>
      <c r="J54" s="33" t="str">
        <f>E21</f>
        <v xml:space="preserve"> </v>
      </c>
      <c r="K54" s="36"/>
      <c r="L54" s="39"/>
    </row>
    <row r="55" spans="2:47" s="1" customFormat="1" ht="27.95" customHeight="1">
      <c r="B55" s="35"/>
      <c r="C55" s="29" t="s">
        <v>35</v>
      </c>
      <c r="D55" s="36"/>
      <c r="E55" s="36"/>
      <c r="F55" s="27" t="str">
        <f>IF(E18="","",E18)</f>
        <v>Vyplň údaj</v>
      </c>
      <c r="G55" s="36"/>
      <c r="H55" s="36"/>
      <c r="I55" s="110" t="s">
        <v>40</v>
      </c>
      <c r="J55" s="33" t="str">
        <f>E24</f>
        <v>Ing. Michal Jendruščák</v>
      </c>
      <c r="K55" s="36"/>
      <c r="L55" s="39"/>
    </row>
    <row r="56" spans="2:47" s="1" customFormat="1" ht="10.35" customHeight="1">
      <c r="B56" s="35"/>
      <c r="C56" s="36"/>
      <c r="D56" s="36"/>
      <c r="E56" s="36"/>
      <c r="F56" s="36"/>
      <c r="G56" s="36"/>
      <c r="H56" s="36"/>
      <c r="I56" s="108"/>
      <c r="J56" s="36"/>
      <c r="K56" s="36"/>
      <c r="L56" s="39"/>
    </row>
    <row r="57" spans="2:47" s="1" customFormat="1" ht="29.25" customHeight="1">
      <c r="B57" s="35"/>
      <c r="C57" s="136" t="s">
        <v>96</v>
      </c>
      <c r="D57" s="137"/>
      <c r="E57" s="137"/>
      <c r="F57" s="137"/>
      <c r="G57" s="137"/>
      <c r="H57" s="137"/>
      <c r="I57" s="138"/>
      <c r="J57" s="139" t="s">
        <v>97</v>
      </c>
      <c r="K57" s="137"/>
      <c r="L57" s="39"/>
    </row>
    <row r="58" spans="2:47" s="1" customFormat="1" ht="10.35" customHeight="1">
      <c r="B58" s="35"/>
      <c r="C58" s="36"/>
      <c r="D58" s="36"/>
      <c r="E58" s="36"/>
      <c r="F58" s="36"/>
      <c r="G58" s="36"/>
      <c r="H58" s="36"/>
      <c r="I58" s="108"/>
      <c r="J58" s="36"/>
      <c r="K58" s="36"/>
      <c r="L58" s="39"/>
    </row>
    <row r="59" spans="2:47" s="1" customFormat="1" ht="22.9" customHeight="1">
      <c r="B59" s="35"/>
      <c r="C59" s="140" t="s">
        <v>76</v>
      </c>
      <c r="D59" s="36"/>
      <c r="E59" s="36"/>
      <c r="F59" s="36"/>
      <c r="G59" s="36"/>
      <c r="H59" s="36"/>
      <c r="I59" s="108"/>
      <c r="J59" s="77">
        <f>J86</f>
        <v>0</v>
      </c>
      <c r="K59" s="36"/>
      <c r="L59" s="39"/>
      <c r="AU59" s="17" t="s">
        <v>98</v>
      </c>
    </row>
    <row r="60" spans="2:47" s="8" customFormat="1" ht="24.95" customHeight="1">
      <c r="B60" s="141"/>
      <c r="C60" s="142"/>
      <c r="D60" s="143" t="s">
        <v>99</v>
      </c>
      <c r="E60" s="144"/>
      <c r="F60" s="144"/>
      <c r="G60" s="144"/>
      <c r="H60" s="144"/>
      <c r="I60" s="145"/>
      <c r="J60" s="146">
        <f>J87</f>
        <v>0</v>
      </c>
      <c r="K60" s="142"/>
      <c r="L60" s="147"/>
    </row>
    <row r="61" spans="2:47" s="9" customFormat="1" ht="19.899999999999999" customHeight="1">
      <c r="B61" s="148"/>
      <c r="C61" s="149"/>
      <c r="D61" s="150" t="s">
        <v>178</v>
      </c>
      <c r="E61" s="151"/>
      <c r="F61" s="151"/>
      <c r="G61" s="151"/>
      <c r="H61" s="151"/>
      <c r="I61" s="152"/>
      <c r="J61" s="153">
        <f>J88</f>
        <v>0</v>
      </c>
      <c r="K61" s="149"/>
      <c r="L61" s="154"/>
    </row>
    <row r="62" spans="2:47" s="9" customFormat="1" ht="19.899999999999999" customHeight="1">
      <c r="B62" s="148"/>
      <c r="C62" s="149"/>
      <c r="D62" s="150" t="s">
        <v>179</v>
      </c>
      <c r="E62" s="151"/>
      <c r="F62" s="151"/>
      <c r="G62" s="151"/>
      <c r="H62" s="151"/>
      <c r="I62" s="152"/>
      <c r="J62" s="153">
        <f>J134</f>
        <v>0</v>
      </c>
      <c r="K62" s="149"/>
      <c r="L62" s="154"/>
    </row>
    <row r="63" spans="2:47" s="9" customFormat="1" ht="19.899999999999999" customHeight="1">
      <c r="B63" s="148"/>
      <c r="C63" s="149"/>
      <c r="D63" s="150" t="s">
        <v>101</v>
      </c>
      <c r="E63" s="151"/>
      <c r="F63" s="151"/>
      <c r="G63" s="151"/>
      <c r="H63" s="151"/>
      <c r="I63" s="152"/>
      <c r="J63" s="153">
        <f>J142</f>
        <v>0</v>
      </c>
      <c r="K63" s="149"/>
      <c r="L63" s="154"/>
    </row>
    <row r="64" spans="2:47" s="9" customFormat="1" ht="19.899999999999999" customHeight="1">
      <c r="B64" s="148"/>
      <c r="C64" s="149"/>
      <c r="D64" s="150" t="s">
        <v>180</v>
      </c>
      <c r="E64" s="151"/>
      <c r="F64" s="151"/>
      <c r="G64" s="151"/>
      <c r="H64" s="151"/>
      <c r="I64" s="152"/>
      <c r="J64" s="153">
        <f>J164</f>
        <v>0</v>
      </c>
      <c r="K64" s="149"/>
      <c r="L64" s="154"/>
    </row>
    <row r="65" spans="2:12" s="9" customFormat="1" ht="19.899999999999999" customHeight="1">
      <c r="B65" s="148"/>
      <c r="C65" s="149"/>
      <c r="D65" s="150" t="s">
        <v>181</v>
      </c>
      <c r="E65" s="151"/>
      <c r="F65" s="151"/>
      <c r="G65" s="151"/>
      <c r="H65" s="151"/>
      <c r="I65" s="152"/>
      <c r="J65" s="153">
        <f>J166</f>
        <v>0</v>
      </c>
      <c r="K65" s="149"/>
      <c r="L65" s="154"/>
    </row>
    <row r="66" spans="2:12" s="9" customFormat="1" ht="19.899999999999999" customHeight="1">
      <c r="B66" s="148"/>
      <c r="C66" s="149"/>
      <c r="D66" s="150" t="s">
        <v>182</v>
      </c>
      <c r="E66" s="151"/>
      <c r="F66" s="151"/>
      <c r="G66" s="151"/>
      <c r="H66" s="151"/>
      <c r="I66" s="152"/>
      <c r="J66" s="153">
        <f>J172</f>
        <v>0</v>
      </c>
      <c r="K66" s="149"/>
      <c r="L66" s="154"/>
    </row>
    <row r="67" spans="2:12" s="1" customFormat="1" ht="21.75" customHeight="1">
      <c r="B67" s="35"/>
      <c r="C67" s="36"/>
      <c r="D67" s="36"/>
      <c r="E67" s="36"/>
      <c r="F67" s="36"/>
      <c r="G67" s="36"/>
      <c r="H67" s="36"/>
      <c r="I67" s="108"/>
      <c r="J67" s="36"/>
      <c r="K67" s="36"/>
      <c r="L67" s="39"/>
    </row>
    <row r="68" spans="2:12" s="1" customFormat="1" ht="6.95" customHeight="1">
      <c r="B68" s="47"/>
      <c r="C68" s="48"/>
      <c r="D68" s="48"/>
      <c r="E68" s="48"/>
      <c r="F68" s="48"/>
      <c r="G68" s="48"/>
      <c r="H68" s="48"/>
      <c r="I68" s="132"/>
      <c r="J68" s="48"/>
      <c r="K68" s="48"/>
      <c r="L68" s="39"/>
    </row>
    <row r="72" spans="2:12" s="1" customFormat="1" ht="6.95" customHeight="1">
      <c r="B72" s="49"/>
      <c r="C72" s="50"/>
      <c r="D72" s="50"/>
      <c r="E72" s="50"/>
      <c r="F72" s="50"/>
      <c r="G72" s="50"/>
      <c r="H72" s="50"/>
      <c r="I72" s="135"/>
      <c r="J72" s="50"/>
      <c r="K72" s="50"/>
      <c r="L72" s="39"/>
    </row>
    <row r="73" spans="2:12" s="1" customFormat="1" ht="24.95" customHeight="1">
      <c r="B73" s="35"/>
      <c r="C73" s="23" t="s">
        <v>105</v>
      </c>
      <c r="D73" s="36"/>
      <c r="E73" s="36"/>
      <c r="F73" s="36"/>
      <c r="G73" s="36"/>
      <c r="H73" s="36"/>
      <c r="I73" s="108"/>
      <c r="J73" s="36"/>
      <c r="K73" s="36"/>
      <c r="L73" s="39"/>
    </row>
    <row r="74" spans="2:12" s="1" customFormat="1" ht="6.95" customHeight="1">
      <c r="B74" s="35"/>
      <c r="C74" s="36"/>
      <c r="D74" s="36"/>
      <c r="E74" s="36"/>
      <c r="F74" s="36"/>
      <c r="G74" s="36"/>
      <c r="H74" s="36"/>
      <c r="I74" s="108"/>
      <c r="J74" s="36"/>
      <c r="K74" s="36"/>
      <c r="L74" s="39"/>
    </row>
    <row r="75" spans="2:12" s="1" customFormat="1" ht="12" customHeight="1">
      <c r="B75" s="35"/>
      <c r="C75" s="29" t="s">
        <v>16</v>
      </c>
      <c r="D75" s="36"/>
      <c r="E75" s="36"/>
      <c r="F75" s="36"/>
      <c r="G75" s="36"/>
      <c r="H75" s="36"/>
      <c r="I75" s="108"/>
      <c r="J75" s="36"/>
      <c r="K75" s="36"/>
      <c r="L75" s="39"/>
    </row>
    <row r="76" spans="2:12" s="1" customFormat="1" ht="16.5" customHeight="1">
      <c r="B76" s="35"/>
      <c r="C76" s="36"/>
      <c r="D76" s="36"/>
      <c r="E76" s="369" t="str">
        <f>E7</f>
        <v>Klobouky u Brna - kanalizace v ulici Masarykova</v>
      </c>
      <c r="F76" s="370"/>
      <c r="G76" s="370"/>
      <c r="H76" s="370"/>
      <c r="I76" s="108"/>
      <c r="J76" s="36"/>
      <c r="K76" s="36"/>
      <c r="L76" s="39"/>
    </row>
    <row r="77" spans="2:12" s="1" customFormat="1" ht="12" customHeight="1">
      <c r="B77" s="35"/>
      <c r="C77" s="29" t="s">
        <v>93</v>
      </c>
      <c r="D77" s="36"/>
      <c r="E77" s="36"/>
      <c r="F77" s="36"/>
      <c r="G77" s="36"/>
      <c r="H77" s="36"/>
      <c r="I77" s="108"/>
      <c r="J77" s="36"/>
      <c r="K77" s="36"/>
      <c r="L77" s="39"/>
    </row>
    <row r="78" spans="2:12" s="1" customFormat="1" ht="16.5" customHeight="1">
      <c r="B78" s="35"/>
      <c r="C78" s="36"/>
      <c r="D78" s="36"/>
      <c r="E78" s="342" t="str">
        <f>E9</f>
        <v>SO 01 - Kanalizace v ulici Masarykova</v>
      </c>
      <c r="F78" s="371"/>
      <c r="G78" s="371"/>
      <c r="H78" s="371"/>
      <c r="I78" s="108"/>
      <c r="J78" s="36"/>
      <c r="K78" s="36"/>
      <c r="L78" s="39"/>
    </row>
    <row r="79" spans="2:12" s="1" customFormat="1" ht="6.95" customHeight="1">
      <c r="B79" s="35"/>
      <c r="C79" s="36"/>
      <c r="D79" s="36"/>
      <c r="E79" s="36"/>
      <c r="F79" s="36"/>
      <c r="G79" s="36"/>
      <c r="H79" s="36"/>
      <c r="I79" s="108"/>
      <c r="J79" s="36"/>
      <c r="K79" s="36"/>
      <c r="L79" s="39"/>
    </row>
    <row r="80" spans="2:12" s="1" customFormat="1" ht="12" customHeight="1">
      <c r="B80" s="35"/>
      <c r="C80" s="29" t="s">
        <v>22</v>
      </c>
      <c r="D80" s="36"/>
      <c r="E80" s="36"/>
      <c r="F80" s="27" t="str">
        <f>F12</f>
        <v>Klobouky u Brna</v>
      </c>
      <c r="G80" s="36"/>
      <c r="H80" s="36"/>
      <c r="I80" s="110" t="s">
        <v>24</v>
      </c>
      <c r="J80" s="59" t="str">
        <f>IF(J12="","",J12)</f>
        <v>23. 1. 2019</v>
      </c>
      <c r="K80" s="36"/>
      <c r="L80" s="39"/>
    </row>
    <row r="81" spans="2:65" s="1" customFormat="1" ht="6.95" customHeight="1">
      <c r="B81" s="35"/>
      <c r="C81" s="36"/>
      <c r="D81" s="36"/>
      <c r="E81" s="36"/>
      <c r="F81" s="36"/>
      <c r="G81" s="36"/>
      <c r="H81" s="36"/>
      <c r="I81" s="108"/>
      <c r="J81" s="36"/>
      <c r="K81" s="36"/>
      <c r="L81" s="39"/>
    </row>
    <row r="82" spans="2:65" s="1" customFormat="1" ht="15.2" customHeight="1">
      <c r="B82" s="35"/>
      <c r="C82" s="29" t="s">
        <v>30</v>
      </c>
      <c r="D82" s="36"/>
      <c r="E82" s="36"/>
      <c r="F82" s="27" t="str">
        <f>E15</f>
        <v>Město Klobouky u Brna</v>
      </c>
      <c r="G82" s="36"/>
      <c r="H82" s="36"/>
      <c r="I82" s="110" t="s">
        <v>37</v>
      </c>
      <c r="J82" s="33" t="str">
        <f>E21</f>
        <v xml:space="preserve"> </v>
      </c>
      <c r="K82" s="36"/>
      <c r="L82" s="39"/>
    </row>
    <row r="83" spans="2:65" s="1" customFormat="1" ht="27.95" customHeight="1">
      <c r="B83" s="35"/>
      <c r="C83" s="29" t="s">
        <v>35</v>
      </c>
      <c r="D83" s="36"/>
      <c r="E83" s="36"/>
      <c r="F83" s="27" t="str">
        <f>IF(E18="","",E18)</f>
        <v>Vyplň údaj</v>
      </c>
      <c r="G83" s="36"/>
      <c r="H83" s="36"/>
      <c r="I83" s="110" t="s">
        <v>40</v>
      </c>
      <c r="J83" s="33" t="str">
        <f>E24</f>
        <v>Ing. Michal Jendruščák</v>
      </c>
      <c r="K83" s="36"/>
      <c r="L83" s="39"/>
    </row>
    <row r="84" spans="2:65" s="1" customFormat="1" ht="10.35" customHeight="1">
      <c r="B84" s="35"/>
      <c r="C84" s="36"/>
      <c r="D84" s="36"/>
      <c r="E84" s="36"/>
      <c r="F84" s="36"/>
      <c r="G84" s="36"/>
      <c r="H84" s="36"/>
      <c r="I84" s="108"/>
      <c r="J84" s="36"/>
      <c r="K84" s="36"/>
      <c r="L84" s="39"/>
    </row>
    <row r="85" spans="2:65" s="10" customFormat="1" ht="29.25" customHeight="1">
      <c r="B85" s="155"/>
      <c r="C85" s="156" t="s">
        <v>106</v>
      </c>
      <c r="D85" s="157" t="s">
        <v>63</v>
      </c>
      <c r="E85" s="157" t="s">
        <v>59</v>
      </c>
      <c r="F85" s="157" t="s">
        <v>60</v>
      </c>
      <c r="G85" s="157" t="s">
        <v>107</v>
      </c>
      <c r="H85" s="157" t="s">
        <v>108</v>
      </c>
      <c r="I85" s="158" t="s">
        <v>109</v>
      </c>
      <c r="J85" s="157" t="s">
        <v>97</v>
      </c>
      <c r="K85" s="159" t="s">
        <v>110</v>
      </c>
      <c r="L85" s="160"/>
      <c r="M85" s="68" t="s">
        <v>32</v>
      </c>
      <c r="N85" s="69" t="s">
        <v>48</v>
      </c>
      <c r="O85" s="69" t="s">
        <v>111</v>
      </c>
      <c r="P85" s="69" t="s">
        <v>112</v>
      </c>
      <c r="Q85" s="69" t="s">
        <v>113</v>
      </c>
      <c r="R85" s="69" t="s">
        <v>114</v>
      </c>
      <c r="S85" s="69" t="s">
        <v>115</v>
      </c>
      <c r="T85" s="70" t="s">
        <v>116</v>
      </c>
    </row>
    <row r="86" spans="2:65" s="1" customFormat="1" ht="22.9" customHeight="1">
      <c r="B86" s="35"/>
      <c r="C86" s="75" t="s">
        <v>117</v>
      </c>
      <c r="D86" s="36"/>
      <c r="E86" s="36"/>
      <c r="F86" s="36"/>
      <c r="G86" s="36"/>
      <c r="H86" s="36"/>
      <c r="I86" s="108"/>
      <c r="J86" s="161">
        <f>BK86</f>
        <v>0</v>
      </c>
      <c r="K86" s="36"/>
      <c r="L86" s="39"/>
      <c r="M86" s="71"/>
      <c r="N86" s="72"/>
      <c r="O86" s="72"/>
      <c r="P86" s="162">
        <f>P87</f>
        <v>0</v>
      </c>
      <c r="Q86" s="72"/>
      <c r="R86" s="162">
        <f>R87</f>
        <v>905.46735860000001</v>
      </c>
      <c r="S86" s="72"/>
      <c r="T86" s="163">
        <f>T87</f>
        <v>7.2499199999999995</v>
      </c>
      <c r="AT86" s="17" t="s">
        <v>77</v>
      </c>
      <c r="AU86" s="17" t="s">
        <v>98</v>
      </c>
      <c r="BK86" s="164">
        <f>BK87</f>
        <v>0</v>
      </c>
    </row>
    <row r="87" spans="2:65" s="11" customFormat="1" ht="25.9" customHeight="1">
      <c r="B87" s="165"/>
      <c r="C87" s="166"/>
      <c r="D87" s="167" t="s">
        <v>77</v>
      </c>
      <c r="E87" s="168" t="s">
        <v>118</v>
      </c>
      <c r="F87" s="168" t="s">
        <v>119</v>
      </c>
      <c r="G87" s="166"/>
      <c r="H87" s="166"/>
      <c r="I87" s="169"/>
      <c r="J87" s="170">
        <f>BK87</f>
        <v>0</v>
      </c>
      <c r="K87" s="166"/>
      <c r="L87" s="171"/>
      <c r="M87" s="172"/>
      <c r="N87" s="173"/>
      <c r="O87" s="173"/>
      <c r="P87" s="174">
        <f>P88+P134+P142+P164+P166+P172</f>
        <v>0</v>
      </c>
      <c r="Q87" s="173"/>
      <c r="R87" s="174">
        <f>R88+R134+R142+R164+R166+R172</f>
        <v>905.46735860000001</v>
      </c>
      <c r="S87" s="173"/>
      <c r="T87" s="175">
        <f>T88+T134+T142+T164+T166+T172</f>
        <v>7.2499199999999995</v>
      </c>
      <c r="AR87" s="176" t="s">
        <v>85</v>
      </c>
      <c r="AT87" s="177" t="s">
        <v>77</v>
      </c>
      <c r="AU87" s="177" t="s">
        <v>78</v>
      </c>
      <c r="AY87" s="176" t="s">
        <v>120</v>
      </c>
      <c r="BK87" s="178">
        <f>BK88+BK134+BK142+BK164+BK166+BK172</f>
        <v>0</v>
      </c>
    </row>
    <row r="88" spans="2:65" s="11" customFormat="1" ht="22.9" customHeight="1">
      <c r="B88" s="165"/>
      <c r="C88" s="166"/>
      <c r="D88" s="167" t="s">
        <v>77</v>
      </c>
      <c r="E88" s="179" t="s">
        <v>85</v>
      </c>
      <c r="F88" s="179" t="s">
        <v>183</v>
      </c>
      <c r="G88" s="166"/>
      <c r="H88" s="166"/>
      <c r="I88" s="169"/>
      <c r="J88" s="180">
        <f>BK88</f>
        <v>0</v>
      </c>
      <c r="K88" s="166"/>
      <c r="L88" s="171"/>
      <c r="M88" s="172"/>
      <c r="N88" s="173"/>
      <c r="O88" s="173"/>
      <c r="P88" s="174">
        <f>SUM(P89:P133)</f>
        <v>0</v>
      </c>
      <c r="Q88" s="173"/>
      <c r="R88" s="174">
        <f>SUM(R89:R133)</f>
        <v>897.73083259999999</v>
      </c>
      <c r="S88" s="173"/>
      <c r="T88" s="175">
        <f>SUM(T89:T133)</f>
        <v>7.2499199999999995</v>
      </c>
      <c r="AR88" s="176" t="s">
        <v>85</v>
      </c>
      <c r="AT88" s="177" t="s">
        <v>77</v>
      </c>
      <c r="AU88" s="177" t="s">
        <v>85</v>
      </c>
      <c r="AY88" s="176" t="s">
        <v>120</v>
      </c>
      <c r="BK88" s="178">
        <f>SUM(BK89:BK133)</f>
        <v>0</v>
      </c>
    </row>
    <row r="89" spans="2:65" s="1" customFormat="1" ht="16.5" customHeight="1">
      <c r="B89" s="35"/>
      <c r="C89" s="181" t="s">
        <v>85</v>
      </c>
      <c r="D89" s="181" t="s">
        <v>123</v>
      </c>
      <c r="E89" s="182" t="s">
        <v>184</v>
      </c>
      <c r="F89" s="183" t="s">
        <v>185</v>
      </c>
      <c r="G89" s="184" t="s">
        <v>134</v>
      </c>
      <c r="H89" s="185">
        <v>1</v>
      </c>
      <c r="I89" s="186"/>
      <c r="J89" s="187">
        <f t="shared" ref="J89:J94" si="0">ROUND(I89*H89,2)</f>
        <v>0</v>
      </c>
      <c r="K89" s="183" t="s">
        <v>127</v>
      </c>
      <c r="L89" s="39"/>
      <c r="M89" s="188" t="s">
        <v>32</v>
      </c>
      <c r="N89" s="189" t="s">
        <v>49</v>
      </c>
      <c r="O89" s="64"/>
      <c r="P89" s="190">
        <f t="shared" ref="P89:P94" si="1">O89*H89</f>
        <v>0</v>
      </c>
      <c r="Q89" s="190">
        <v>0</v>
      </c>
      <c r="R89" s="190">
        <f t="shared" ref="R89:R94" si="2">Q89*H89</f>
        <v>0</v>
      </c>
      <c r="S89" s="190">
        <v>0</v>
      </c>
      <c r="T89" s="191">
        <f t="shared" ref="T89:T94" si="3">S89*H89</f>
        <v>0</v>
      </c>
      <c r="AR89" s="192" t="s">
        <v>128</v>
      </c>
      <c r="AT89" s="192" t="s">
        <v>123</v>
      </c>
      <c r="AU89" s="192" t="s">
        <v>87</v>
      </c>
      <c r="AY89" s="17" t="s">
        <v>120</v>
      </c>
      <c r="BE89" s="193">
        <f t="shared" ref="BE89:BE94" si="4">IF(N89="základní",J89,0)</f>
        <v>0</v>
      </c>
      <c r="BF89" s="193">
        <f t="shared" ref="BF89:BF94" si="5">IF(N89="snížená",J89,0)</f>
        <v>0</v>
      </c>
      <c r="BG89" s="193">
        <f t="shared" ref="BG89:BG94" si="6">IF(N89="zákl. přenesená",J89,0)</f>
        <v>0</v>
      </c>
      <c r="BH89" s="193">
        <f t="shared" ref="BH89:BH94" si="7">IF(N89="sníž. přenesená",J89,0)</f>
        <v>0</v>
      </c>
      <c r="BI89" s="193">
        <f t="shared" ref="BI89:BI94" si="8">IF(N89="nulová",J89,0)</f>
        <v>0</v>
      </c>
      <c r="BJ89" s="17" t="s">
        <v>85</v>
      </c>
      <c r="BK89" s="193">
        <f t="shared" ref="BK89:BK94" si="9">ROUND(I89*H89,2)</f>
        <v>0</v>
      </c>
      <c r="BL89" s="17" t="s">
        <v>128</v>
      </c>
      <c r="BM89" s="192" t="s">
        <v>186</v>
      </c>
    </row>
    <row r="90" spans="2:65" s="1" customFormat="1" ht="24" customHeight="1">
      <c r="B90" s="35"/>
      <c r="C90" s="181" t="s">
        <v>87</v>
      </c>
      <c r="D90" s="181" t="s">
        <v>123</v>
      </c>
      <c r="E90" s="182" t="s">
        <v>187</v>
      </c>
      <c r="F90" s="183" t="s">
        <v>188</v>
      </c>
      <c r="G90" s="184" t="s">
        <v>134</v>
      </c>
      <c r="H90" s="185">
        <v>1</v>
      </c>
      <c r="I90" s="186"/>
      <c r="J90" s="187">
        <f t="shared" si="0"/>
        <v>0</v>
      </c>
      <c r="K90" s="183" t="s">
        <v>127</v>
      </c>
      <c r="L90" s="39"/>
      <c r="M90" s="188" t="s">
        <v>32</v>
      </c>
      <c r="N90" s="189" t="s">
        <v>49</v>
      </c>
      <c r="O90" s="64"/>
      <c r="P90" s="190">
        <f t="shared" si="1"/>
        <v>0</v>
      </c>
      <c r="Q90" s="190">
        <v>5.0000000000000002E-5</v>
      </c>
      <c r="R90" s="190">
        <f t="shared" si="2"/>
        <v>5.0000000000000002E-5</v>
      </c>
      <c r="S90" s="190">
        <v>0</v>
      </c>
      <c r="T90" s="191">
        <f t="shared" si="3"/>
        <v>0</v>
      </c>
      <c r="AR90" s="192" t="s">
        <v>128</v>
      </c>
      <c r="AT90" s="192" t="s">
        <v>123</v>
      </c>
      <c r="AU90" s="192" t="s">
        <v>87</v>
      </c>
      <c r="AY90" s="17" t="s">
        <v>120</v>
      </c>
      <c r="BE90" s="193">
        <f t="shared" si="4"/>
        <v>0</v>
      </c>
      <c r="BF90" s="193">
        <f t="shared" si="5"/>
        <v>0</v>
      </c>
      <c r="BG90" s="193">
        <f t="shared" si="6"/>
        <v>0</v>
      </c>
      <c r="BH90" s="193">
        <f t="shared" si="7"/>
        <v>0</v>
      </c>
      <c r="BI90" s="193">
        <f t="shared" si="8"/>
        <v>0</v>
      </c>
      <c r="BJ90" s="17" t="s">
        <v>85</v>
      </c>
      <c r="BK90" s="193">
        <f t="shared" si="9"/>
        <v>0</v>
      </c>
      <c r="BL90" s="17" t="s">
        <v>128</v>
      </c>
      <c r="BM90" s="192" t="s">
        <v>189</v>
      </c>
    </row>
    <row r="91" spans="2:65" s="1" customFormat="1" ht="36" customHeight="1">
      <c r="B91" s="35"/>
      <c r="C91" s="181" t="s">
        <v>121</v>
      </c>
      <c r="D91" s="181" t="s">
        <v>123</v>
      </c>
      <c r="E91" s="182" t="s">
        <v>190</v>
      </c>
      <c r="F91" s="183" t="s">
        <v>191</v>
      </c>
      <c r="G91" s="184" t="s">
        <v>192</v>
      </c>
      <c r="H91" s="185">
        <v>10.24</v>
      </c>
      <c r="I91" s="186"/>
      <c r="J91" s="187">
        <f t="shared" si="0"/>
        <v>0</v>
      </c>
      <c r="K91" s="183" t="s">
        <v>127</v>
      </c>
      <c r="L91" s="39"/>
      <c r="M91" s="188" t="s">
        <v>32</v>
      </c>
      <c r="N91" s="189" t="s">
        <v>49</v>
      </c>
      <c r="O91" s="64"/>
      <c r="P91" s="190">
        <f t="shared" si="1"/>
        <v>0</v>
      </c>
      <c r="Q91" s="190">
        <v>0</v>
      </c>
      <c r="R91" s="190">
        <f t="shared" si="2"/>
        <v>0</v>
      </c>
      <c r="S91" s="190">
        <v>0.57999999999999996</v>
      </c>
      <c r="T91" s="191">
        <f t="shared" si="3"/>
        <v>5.9391999999999996</v>
      </c>
      <c r="AR91" s="192" t="s">
        <v>128</v>
      </c>
      <c r="AT91" s="192" t="s">
        <v>123</v>
      </c>
      <c r="AU91" s="192" t="s">
        <v>87</v>
      </c>
      <c r="AY91" s="17" t="s">
        <v>120</v>
      </c>
      <c r="BE91" s="193">
        <f t="shared" si="4"/>
        <v>0</v>
      </c>
      <c r="BF91" s="193">
        <f t="shared" si="5"/>
        <v>0</v>
      </c>
      <c r="BG91" s="193">
        <f t="shared" si="6"/>
        <v>0</v>
      </c>
      <c r="BH91" s="193">
        <f t="shared" si="7"/>
        <v>0</v>
      </c>
      <c r="BI91" s="193">
        <f t="shared" si="8"/>
        <v>0</v>
      </c>
      <c r="BJ91" s="17" t="s">
        <v>85</v>
      </c>
      <c r="BK91" s="193">
        <f t="shared" si="9"/>
        <v>0</v>
      </c>
      <c r="BL91" s="17" t="s">
        <v>128</v>
      </c>
      <c r="BM91" s="192" t="s">
        <v>193</v>
      </c>
    </row>
    <row r="92" spans="2:65" s="1" customFormat="1" ht="24" customHeight="1">
      <c r="B92" s="35"/>
      <c r="C92" s="181" t="s">
        <v>128</v>
      </c>
      <c r="D92" s="181" t="s">
        <v>123</v>
      </c>
      <c r="E92" s="182" t="s">
        <v>194</v>
      </c>
      <c r="F92" s="183" t="s">
        <v>195</v>
      </c>
      <c r="G92" s="184" t="s">
        <v>192</v>
      </c>
      <c r="H92" s="185">
        <v>10.24</v>
      </c>
      <c r="I92" s="186"/>
      <c r="J92" s="187">
        <f t="shared" si="0"/>
        <v>0</v>
      </c>
      <c r="K92" s="183" t="s">
        <v>127</v>
      </c>
      <c r="L92" s="39"/>
      <c r="M92" s="188" t="s">
        <v>32</v>
      </c>
      <c r="N92" s="189" t="s">
        <v>49</v>
      </c>
      <c r="O92" s="64"/>
      <c r="P92" s="190">
        <f t="shared" si="1"/>
        <v>0</v>
      </c>
      <c r="Q92" s="190">
        <v>4.0000000000000003E-5</v>
      </c>
      <c r="R92" s="190">
        <f t="shared" si="2"/>
        <v>4.0960000000000004E-4</v>
      </c>
      <c r="S92" s="190">
        <v>0.128</v>
      </c>
      <c r="T92" s="191">
        <f t="shared" si="3"/>
        <v>1.3107200000000001</v>
      </c>
      <c r="AR92" s="192" t="s">
        <v>128</v>
      </c>
      <c r="AT92" s="192" t="s">
        <v>123</v>
      </c>
      <c r="AU92" s="192" t="s">
        <v>87</v>
      </c>
      <c r="AY92" s="17" t="s">
        <v>120</v>
      </c>
      <c r="BE92" s="193">
        <f t="shared" si="4"/>
        <v>0</v>
      </c>
      <c r="BF92" s="193">
        <f t="shared" si="5"/>
        <v>0</v>
      </c>
      <c r="BG92" s="193">
        <f t="shared" si="6"/>
        <v>0</v>
      </c>
      <c r="BH92" s="193">
        <f t="shared" si="7"/>
        <v>0</v>
      </c>
      <c r="BI92" s="193">
        <f t="shared" si="8"/>
        <v>0</v>
      </c>
      <c r="BJ92" s="17" t="s">
        <v>85</v>
      </c>
      <c r="BK92" s="193">
        <f t="shared" si="9"/>
        <v>0</v>
      </c>
      <c r="BL92" s="17" t="s">
        <v>128</v>
      </c>
      <c r="BM92" s="192" t="s">
        <v>196</v>
      </c>
    </row>
    <row r="93" spans="2:65" s="1" customFormat="1" ht="24" customHeight="1">
      <c r="B93" s="35"/>
      <c r="C93" s="181" t="s">
        <v>141</v>
      </c>
      <c r="D93" s="181" t="s">
        <v>123</v>
      </c>
      <c r="E93" s="182" t="s">
        <v>197</v>
      </c>
      <c r="F93" s="183" t="s">
        <v>198</v>
      </c>
      <c r="G93" s="184" t="s">
        <v>199</v>
      </c>
      <c r="H93" s="185">
        <v>59.5</v>
      </c>
      <c r="I93" s="186"/>
      <c r="J93" s="187">
        <f t="shared" si="0"/>
        <v>0</v>
      </c>
      <c r="K93" s="183" t="s">
        <v>127</v>
      </c>
      <c r="L93" s="39"/>
      <c r="M93" s="188" t="s">
        <v>32</v>
      </c>
      <c r="N93" s="189" t="s">
        <v>49</v>
      </c>
      <c r="O93" s="64"/>
      <c r="P93" s="190">
        <f t="shared" si="1"/>
        <v>0</v>
      </c>
      <c r="Q93" s="190">
        <v>0</v>
      </c>
      <c r="R93" s="190">
        <f t="shared" si="2"/>
        <v>0</v>
      </c>
      <c r="S93" s="190">
        <v>0</v>
      </c>
      <c r="T93" s="191">
        <f t="shared" si="3"/>
        <v>0</v>
      </c>
      <c r="AR93" s="192" t="s">
        <v>128</v>
      </c>
      <c r="AT93" s="192" t="s">
        <v>123</v>
      </c>
      <c r="AU93" s="192" t="s">
        <v>87</v>
      </c>
      <c r="AY93" s="17" t="s">
        <v>120</v>
      </c>
      <c r="BE93" s="193">
        <f t="shared" si="4"/>
        <v>0</v>
      </c>
      <c r="BF93" s="193">
        <f t="shared" si="5"/>
        <v>0</v>
      </c>
      <c r="BG93" s="193">
        <f t="shared" si="6"/>
        <v>0</v>
      </c>
      <c r="BH93" s="193">
        <f t="shared" si="7"/>
        <v>0</v>
      </c>
      <c r="BI93" s="193">
        <f t="shared" si="8"/>
        <v>0</v>
      </c>
      <c r="BJ93" s="17" t="s">
        <v>85</v>
      </c>
      <c r="BK93" s="193">
        <f t="shared" si="9"/>
        <v>0</v>
      </c>
      <c r="BL93" s="17" t="s">
        <v>128</v>
      </c>
      <c r="BM93" s="192" t="s">
        <v>200</v>
      </c>
    </row>
    <row r="94" spans="2:65" s="1" customFormat="1" ht="24" customHeight="1">
      <c r="B94" s="35"/>
      <c r="C94" s="181" t="s">
        <v>153</v>
      </c>
      <c r="D94" s="181" t="s">
        <v>123</v>
      </c>
      <c r="E94" s="182" t="s">
        <v>201</v>
      </c>
      <c r="F94" s="183" t="s">
        <v>202</v>
      </c>
      <c r="G94" s="184" t="s">
        <v>199</v>
      </c>
      <c r="H94" s="185">
        <v>267.89999999999998</v>
      </c>
      <c r="I94" s="186"/>
      <c r="J94" s="187">
        <f t="shared" si="0"/>
        <v>0</v>
      </c>
      <c r="K94" s="183" t="s">
        <v>127</v>
      </c>
      <c r="L94" s="39"/>
      <c r="M94" s="188" t="s">
        <v>32</v>
      </c>
      <c r="N94" s="189" t="s">
        <v>49</v>
      </c>
      <c r="O94" s="64"/>
      <c r="P94" s="190">
        <f t="shared" si="1"/>
        <v>0</v>
      </c>
      <c r="Q94" s="190">
        <v>0</v>
      </c>
      <c r="R94" s="190">
        <f t="shared" si="2"/>
        <v>0</v>
      </c>
      <c r="S94" s="190">
        <v>0</v>
      </c>
      <c r="T94" s="191">
        <f t="shared" si="3"/>
        <v>0</v>
      </c>
      <c r="AR94" s="192" t="s">
        <v>128</v>
      </c>
      <c r="AT94" s="192" t="s">
        <v>123</v>
      </c>
      <c r="AU94" s="192" t="s">
        <v>87</v>
      </c>
      <c r="AY94" s="17" t="s">
        <v>120</v>
      </c>
      <c r="BE94" s="193">
        <f t="shared" si="4"/>
        <v>0</v>
      </c>
      <c r="BF94" s="193">
        <f t="shared" si="5"/>
        <v>0</v>
      </c>
      <c r="BG94" s="193">
        <f t="shared" si="6"/>
        <v>0</v>
      </c>
      <c r="BH94" s="193">
        <f t="shared" si="7"/>
        <v>0</v>
      </c>
      <c r="BI94" s="193">
        <f t="shared" si="8"/>
        <v>0</v>
      </c>
      <c r="BJ94" s="17" t="s">
        <v>85</v>
      </c>
      <c r="BK94" s="193">
        <f t="shared" si="9"/>
        <v>0</v>
      </c>
      <c r="BL94" s="17" t="s">
        <v>128</v>
      </c>
      <c r="BM94" s="192" t="s">
        <v>203</v>
      </c>
    </row>
    <row r="95" spans="2:65" s="12" customFormat="1" ht="11.25">
      <c r="B95" s="200"/>
      <c r="C95" s="201"/>
      <c r="D95" s="202" t="s">
        <v>204</v>
      </c>
      <c r="E95" s="203" t="s">
        <v>32</v>
      </c>
      <c r="F95" s="204" t="s">
        <v>205</v>
      </c>
      <c r="G95" s="201"/>
      <c r="H95" s="205">
        <v>267.89999999999998</v>
      </c>
      <c r="I95" s="206"/>
      <c r="J95" s="201"/>
      <c r="K95" s="201"/>
      <c r="L95" s="207"/>
      <c r="M95" s="208"/>
      <c r="N95" s="209"/>
      <c r="O95" s="209"/>
      <c r="P95" s="209"/>
      <c r="Q95" s="209"/>
      <c r="R95" s="209"/>
      <c r="S95" s="209"/>
      <c r="T95" s="210"/>
      <c r="AT95" s="211" t="s">
        <v>204</v>
      </c>
      <c r="AU95" s="211" t="s">
        <v>87</v>
      </c>
      <c r="AV95" s="12" t="s">
        <v>87</v>
      </c>
      <c r="AW95" s="12" t="s">
        <v>39</v>
      </c>
      <c r="AX95" s="12" t="s">
        <v>85</v>
      </c>
      <c r="AY95" s="211" t="s">
        <v>120</v>
      </c>
    </row>
    <row r="96" spans="2:65" s="1" customFormat="1" ht="24" customHeight="1">
      <c r="B96" s="35"/>
      <c r="C96" s="181" t="s">
        <v>157</v>
      </c>
      <c r="D96" s="181" t="s">
        <v>123</v>
      </c>
      <c r="E96" s="182" t="s">
        <v>206</v>
      </c>
      <c r="F96" s="183" t="s">
        <v>207</v>
      </c>
      <c r="G96" s="184" t="s">
        <v>192</v>
      </c>
      <c r="H96" s="185">
        <v>140</v>
      </c>
      <c r="I96" s="186"/>
      <c r="J96" s="187">
        <f>ROUND(I96*H96,2)</f>
        <v>0</v>
      </c>
      <c r="K96" s="183" t="s">
        <v>127</v>
      </c>
      <c r="L96" s="39"/>
      <c r="M96" s="188" t="s">
        <v>32</v>
      </c>
      <c r="N96" s="189" t="s">
        <v>49</v>
      </c>
      <c r="O96" s="64"/>
      <c r="P96" s="190">
        <f>O96*H96</f>
        <v>0</v>
      </c>
      <c r="Q96" s="190">
        <v>8.4999999999999995E-4</v>
      </c>
      <c r="R96" s="190">
        <f>Q96*H96</f>
        <v>0.11899999999999999</v>
      </c>
      <c r="S96" s="190">
        <v>0</v>
      </c>
      <c r="T96" s="191">
        <f>S96*H96</f>
        <v>0</v>
      </c>
      <c r="AR96" s="192" t="s">
        <v>128</v>
      </c>
      <c r="AT96" s="192" t="s">
        <v>123</v>
      </c>
      <c r="AU96" s="192" t="s">
        <v>87</v>
      </c>
      <c r="AY96" s="17" t="s">
        <v>120</v>
      </c>
      <c r="BE96" s="193">
        <f>IF(N96="základní",J96,0)</f>
        <v>0</v>
      </c>
      <c r="BF96" s="193">
        <f>IF(N96="snížená",J96,0)</f>
        <v>0</v>
      </c>
      <c r="BG96" s="193">
        <f>IF(N96="zákl. přenesená",J96,0)</f>
        <v>0</v>
      </c>
      <c r="BH96" s="193">
        <f>IF(N96="sníž. přenesená",J96,0)</f>
        <v>0</v>
      </c>
      <c r="BI96" s="193">
        <f>IF(N96="nulová",J96,0)</f>
        <v>0</v>
      </c>
      <c r="BJ96" s="17" t="s">
        <v>85</v>
      </c>
      <c r="BK96" s="193">
        <f>ROUND(I96*H96,2)</f>
        <v>0</v>
      </c>
      <c r="BL96" s="17" t="s">
        <v>128</v>
      </c>
      <c r="BM96" s="192" t="s">
        <v>208</v>
      </c>
    </row>
    <row r="97" spans="2:65" s="1" customFormat="1" ht="24" customHeight="1">
      <c r="B97" s="35"/>
      <c r="C97" s="181" t="s">
        <v>130</v>
      </c>
      <c r="D97" s="181" t="s">
        <v>123</v>
      </c>
      <c r="E97" s="182" t="s">
        <v>209</v>
      </c>
      <c r="F97" s="183" t="s">
        <v>210</v>
      </c>
      <c r="G97" s="184" t="s">
        <v>192</v>
      </c>
      <c r="H97" s="185">
        <v>140</v>
      </c>
      <c r="I97" s="186"/>
      <c r="J97" s="187">
        <f>ROUND(I97*H97,2)</f>
        <v>0</v>
      </c>
      <c r="K97" s="183" t="s">
        <v>127</v>
      </c>
      <c r="L97" s="39"/>
      <c r="M97" s="188" t="s">
        <v>32</v>
      </c>
      <c r="N97" s="189" t="s">
        <v>49</v>
      </c>
      <c r="O97" s="64"/>
      <c r="P97" s="190">
        <f>O97*H97</f>
        <v>0</v>
      </c>
      <c r="Q97" s="190">
        <v>0</v>
      </c>
      <c r="R97" s="190">
        <f>Q97*H97</f>
        <v>0</v>
      </c>
      <c r="S97" s="190">
        <v>0</v>
      </c>
      <c r="T97" s="191">
        <f>S97*H97</f>
        <v>0</v>
      </c>
      <c r="AR97" s="192" t="s">
        <v>128</v>
      </c>
      <c r="AT97" s="192" t="s">
        <v>123</v>
      </c>
      <c r="AU97" s="192" t="s">
        <v>87</v>
      </c>
      <c r="AY97" s="17" t="s">
        <v>120</v>
      </c>
      <c r="BE97" s="193">
        <f>IF(N97="základní",J97,0)</f>
        <v>0</v>
      </c>
      <c r="BF97" s="193">
        <f>IF(N97="snížená",J97,0)</f>
        <v>0</v>
      </c>
      <c r="BG97" s="193">
        <f>IF(N97="zákl. přenesená",J97,0)</f>
        <v>0</v>
      </c>
      <c r="BH97" s="193">
        <f>IF(N97="sníž. přenesená",J97,0)</f>
        <v>0</v>
      </c>
      <c r="BI97" s="193">
        <f>IF(N97="nulová",J97,0)</f>
        <v>0</v>
      </c>
      <c r="BJ97" s="17" t="s">
        <v>85</v>
      </c>
      <c r="BK97" s="193">
        <f>ROUND(I97*H97,2)</f>
        <v>0</v>
      </c>
      <c r="BL97" s="17" t="s">
        <v>128</v>
      </c>
      <c r="BM97" s="192" t="s">
        <v>211</v>
      </c>
    </row>
    <row r="98" spans="2:65" s="1" customFormat="1" ht="24" customHeight="1">
      <c r="B98" s="35"/>
      <c r="C98" s="181" t="s">
        <v>166</v>
      </c>
      <c r="D98" s="181" t="s">
        <v>123</v>
      </c>
      <c r="E98" s="182" t="s">
        <v>212</v>
      </c>
      <c r="F98" s="183" t="s">
        <v>213</v>
      </c>
      <c r="G98" s="184" t="s">
        <v>199</v>
      </c>
      <c r="H98" s="185">
        <v>585.76499999999999</v>
      </c>
      <c r="I98" s="186"/>
      <c r="J98" s="187">
        <f>ROUND(I98*H98,2)</f>
        <v>0</v>
      </c>
      <c r="K98" s="183" t="s">
        <v>127</v>
      </c>
      <c r="L98" s="39"/>
      <c r="M98" s="188" t="s">
        <v>32</v>
      </c>
      <c r="N98" s="189" t="s">
        <v>49</v>
      </c>
      <c r="O98" s="64"/>
      <c r="P98" s="190">
        <f>O98*H98</f>
        <v>0</v>
      </c>
      <c r="Q98" s="190">
        <v>0</v>
      </c>
      <c r="R98" s="190">
        <f>Q98*H98</f>
        <v>0</v>
      </c>
      <c r="S98" s="190">
        <v>0</v>
      </c>
      <c r="T98" s="191">
        <f>S98*H98</f>
        <v>0</v>
      </c>
      <c r="AR98" s="192" t="s">
        <v>128</v>
      </c>
      <c r="AT98" s="192" t="s">
        <v>123</v>
      </c>
      <c r="AU98" s="192" t="s">
        <v>87</v>
      </c>
      <c r="AY98" s="17" t="s">
        <v>120</v>
      </c>
      <c r="BE98" s="193">
        <f>IF(N98="základní",J98,0)</f>
        <v>0</v>
      </c>
      <c r="BF98" s="193">
        <f>IF(N98="snížená",J98,0)</f>
        <v>0</v>
      </c>
      <c r="BG98" s="193">
        <f>IF(N98="zákl. přenesená",J98,0)</f>
        <v>0</v>
      </c>
      <c r="BH98" s="193">
        <f>IF(N98="sníž. přenesená",J98,0)</f>
        <v>0</v>
      </c>
      <c r="BI98" s="193">
        <f>IF(N98="nulová",J98,0)</f>
        <v>0</v>
      </c>
      <c r="BJ98" s="17" t="s">
        <v>85</v>
      </c>
      <c r="BK98" s="193">
        <f>ROUND(I98*H98,2)</f>
        <v>0</v>
      </c>
      <c r="BL98" s="17" t="s">
        <v>128</v>
      </c>
      <c r="BM98" s="192" t="s">
        <v>214</v>
      </c>
    </row>
    <row r="99" spans="2:65" s="12" customFormat="1" ht="11.25">
      <c r="B99" s="200"/>
      <c r="C99" s="201"/>
      <c r="D99" s="202" t="s">
        <v>204</v>
      </c>
      <c r="E99" s="203" t="s">
        <v>32</v>
      </c>
      <c r="F99" s="204" t="s">
        <v>215</v>
      </c>
      <c r="G99" s="201"/>
      <c r="H99" s="205">
        <v>59.5</v>
      </c>
      <c r="I99" s="206"/>
      <c r="J99" s="201"/>
      <c r="K99" s="201"/>
      <c r="L99" s="207"/>
      <c r="M99" s="208"/>
      <c r="N99" s="209"/>
      <c r="O99" s="209"/>
      <c r="P99" s="209"/>
      <c r="Q99" s="209"/>
      <c r="R99" s="209"/>
      <c r="S99" s="209"/>
      <c r="T99" s="210"/>
      <c r="AT99" s="211" t="s">
        <v>204</v>
      </c>
      <c r="AU99" s="211" t="s">
        <v>87</v>
      </c>
      <c r="AV99" s="12" t="s">
        <v>87</v>
      </c>
      <c r="AW99" s="12" t="s">
        <v>39</v>
      </c>
      <c r="AX99" s="12" t="s">
        <v>78</v>
      </c>
      <c r="AY99" s="211" t="s">
        <v>120</v>
      </c>
    </row>
    <row r="100" spans="2:65" s="12" customFormat="1" ht="11.25">
      <c r="B100" s="200"/>
      <c r="C100" s="201"/>
      <c r="D100" s="202" t="s">
        <v>204</v>
      </c>
      <c r="E100" s="203" t="s">
        <v>32</v>
      </c>
      <c r="F100" s="204" t="s">
        <v>216</v>
      </c>
      <c r="G100" s="201"/>
      <c r="H100" s="205">
        <v>234.7</v>
      </c>
      <c r="I100" s="206"/>
      <c r="J100" s="201"/>
      <c r="K100" s="201"/>
      <c r="L100" s="207"/>
      <c r="M100" s="208"/>
      <c r="N100" s="209"/>
      <c r="O100" s="209"/>
      <c r="P100" s="209"/>
      <c r="Q100" s="209"/>
      <c r="R100" s="209"/>
      <c r="S100" s="209"/>
      <c r="T100" s="210"/>
      <c r="AT100" s="211" t="s">
        <v>204</v>
      </c>
      <c r="AU100" s="211" t="s">
        <v>87</v>
      </c>
      <c r="AV100" s="12" t="s">
        <v>87</v>
      </c>
      <c r="AW100" s="12" t="s">
        <v>39</v>
      </c>
      <c r="AX100" s="12" t="s">
        <v>78</v>
      </c>
      <c r="AY100" s="211" t="s">
        <v>120</v>
      </c>
    </row>
    <row r="101" spans="2:65" s="13" customFormat="1" ht="11.25">
      <c r="B101" s="212"/>
      <c r="C101" s="213"/>
      <c r="D101" s="202" t="s">
        <v>204</v>
      </c>
      <c r="E101" s="214" t="s">
        <v>32</v>
      </c>
      <c r="F101" s="215" t="s">
        <v>217</v>
      </c>
      <c r="G101" s="213"/>
      <c r="H101" s="216">
        <v>294.2</v>
      </c>
      <c r="I101" s="217"/>
      <c r="J101" s="213"/>
      <c r="K101" s="213"/>
      <c r="L101" s="218"/>
      <c r="M101" s="219"/>
      <c r="N101" s="220"/>
      <c r="O101" s="220"/>
      <c r="P101" s="220"/>
      <c r="Q101" s="220"/>
      <c r="R101" s="220"/>
      <c r="S101" s="220"/>
      <c r="T101" s="221"/>
      <c r="AT101" s="222" t="s">
        <v>204</v>
      </c>
      <c r="AU101" s="222" t="s">
        <v>87</v>
      </c>
      <c r="AV101" s="13" t="s">
        <v>121</v>
      </c>
      <c r="AW101" s="13" t="s">
        <v>39</v>
      </c>
      <c r="AX101" s="13" t="s">
        <v>78</v>
      </c>
      <c r="AY101" s="222" t="s">
        <v>120</v>
      </c>
    </row>
    <row r="102" spans="2:65" s="12" customFormat="1" ht="11.25">
      <c r="B102" s="200"/>
      <c r="C102" s="201"/>
      <c r="D102" s="202" t="s">
        <v>204</v>
      </c>
      <c r="E102" s="203" t="s">
        <v>32</v>
      </c>
      <c r="F102" s="204" t="s">
        <v>218</v>
      </c>
      <c r="G102" s="201"/>
      <c r="H102" s="205">
        <v>56.865000000000002</v>
      </c>
      <c r="I102" s="206"/>
      <c r="J102" s="201"/>
      <c r="K102" s="201"/>
      <c r="L102" s="207"/>
      <c r="M102" s="208"/>
      <c r="N102" s="209"/>
      <c r="O102" s="209"/>
      <c r="P102" s="209"/>
      <c r="Q102" s="209"/>
      <c r="R102" s="209"/>
      <c r="S102" s="209"/>
      <c r="T102" s="210"/>
      <c r="AT102" s="211" t="s">
        <v>204</v>
      </c>
      <c r="AU102" s="211" t="s">
        <v>87</v>
      </c>
      <c r="AV102" s="12" t="s">
        <v>87</v>
      </c>
      <c r="AW102" s="12" t="s">
        <v>39</v>
      </c>
      <c r="AX102" s="12" t="s">
        <v>78</v>
      </c>
      <c r="AY102" s="211" t="s">
        <v>120</v>
      </c>
    </row>
    <row r="103" spans="2:65" s="12" customFormat="1" ht="11.25">
      <c r="B103" s="200"/>
      <c r="C103" s="201"/>
      <c r="D103" s="202" t="s">
        <v>204</v>
      </c>
      <c r="E103" s="203" t="s">
        <v>32</v>
      </c>
      <c r="F103" s="204" t="s">
        <v>219</v>
      </c>
      <c r="G103" s="201"/>
      <c r="H103" s="205">
        <v>234.7</v>
      </c>
      <c r="I103" s="206"/>
      <c r="J103" s="201"/>
      <c r="K103" s="201"/>
      <c r="L103" s="207"/>
      <c r="M103" s="208"/>
      <c r="N103" s="209"/>
      <c r="O103" s="209"/>
      <c r="P103" s="209"/>
      <c r="Q103" s="209"/>
      <c r="R103" s="209"/>
      <c r="S103" s="209"/>
      <c r="T103" s="210"/>
      <c r="AT103" s="211" t="s">
        <v>204</v>
      </c>
      <c r="AU103" s="211" t="s">
        <v>87</v>
      </c>
      <c r="AV103" s="12" t="s">
        <v>87</v>
      </c>
      <c r="AW103" s="12" t="s">
        <v>39</v>
      </c>
      <c r="AX103" s="12" t="s">
        <v>78</v>
      </c>
      <c r="AY103" s="211" t="s">
        <v>120</v>
      </c>
    </row>
    <row r="104" spans="2:65" s="13" customFormat="1" ht="11.25">
      <c r="B104" s="212"/>
      <c r="C104" s="213"/>
      <c r="D104" s="202" t="s">
        <v>204</v>
      </c>
      <c r="E104" s="214" t="s">
        <v>173</v>
      </c>
      <c r="F104" s="215" t="s">
        <v>217</v>
      </c>
      <c r="G104" s="213"/>
      <c r="H104" s="216">
        <v>291.565</v>
      </c>
      <c r="I104" s="217"/>
      <c r="J104" s="213"/>
      <c r="K104" s="213"/>
      <c r="L104" s="218"/>
      <c r="M104" s="219"/>
      <c r="N104" s="220"/>
      <c r="O104" s="220"/>
      <c r="P104" s="220"/>
      <c r="Q104" s="220"/>
      <c r="R104" s="220"/>
      <c r="S104" s="220"/>
      <c r="T104" s="221"/>
      <c r="AT104" s="222" t="s">
        <v>204</v>
      </c>
      <c r="AU104" s="222" t="s">
        <v>87</v>
      </c>
      <c r="AV104" s="13" t="s">
        <v>121</v>
      </c>
      <c r="AW104" s="13" t="s">
        <v>39</v>
      </c>
      <c r="AX104" s="13" t="s">
        <v>78</v>
      </c>
      <c r="AY104" s="222" t="s">
        <v>120</v>
      </c>
    </row>
    <row r="105" spans="2:65" s="14" customFormat="1" ht="11.25">
      <c r="B105" s="223"/>
      <c r="C105" s="224"/>
      <c r="D105" s="202" t="s">
        <v>204</v>
      </c>
      <c r="E105" s="225" t="s">
        <v>32</v>
      </c>
      <c r="F105" s="226" t="s">
        <v>220</v>
      </c>
      <c r="G105" s="224"/>
      <c r="H105" s="227">
        <v>585.76499999999999</v>
      </c>
      <c r="I105" s="228"/>
      <c r="J105" s="224"/>
      <c r="K105" s="224"/>
      <c r="L105" s="229"/>
      <c r="M105" s="230"/>
      <c r="N105" s="231"/>
      <c r="O105" s="231"/>
      <c r="P105" s="231"/>
      <c r="Q105" s="231"/>
      <c r="R105" s="231"/>
      <c r="S105" s="231"/>
      <c r="T105" s="232"/>
      <c r="AT105" s="233" t="s">
        <v>204</v>
      </c>
      <c r="AU105" s="233" t="s">
        <v>87</v>
      </c>
      <c r="AV105" s="14" t="s">
        <v>128</v>
      </c>
      <c r="AW105" s="14" t="s">
        <v>39</v>
      </c>
      <c r="AX105" s="14" t="s">
        <v>85</v>
      </c>
      <c r="AY105" s="233" t="s">
        <v>120</v>
      </c>
    </row>
    <row r="106" spans="2:65" s="1" customFormat="1" ht="24" customHeight="1">
      <c r="B106" s="35"/>
      <c r="C106" s="181" t="s">
        <v>169</v>
      </c>
      <c r="D106" s="181" t="s">
        <v>123</v>
      </c>
      <c r="E106" s="182" t="s">
        <v>221</v>
      </c>
      <c r="F106" s="183" t="s">
        <v>222</v>
      </c>
      <c r="G106" s="184" t="s">
        <v>199</v>
      </c>
      <c r="H106" s="185">
        <v>35.835000000000001</v>
      </c>
      <c r="I106" s="186"/>
      <c r="J106" s="187">
        <f>ROUND(I106*H106,2)</f>
        <v>0</v>
      </c>
      <c r="K106" s="183" t="s">
        <v>127</v>
      </c>
      <c r="L106" s="39"/>
      <c r="M106" s="188" t="s">
        <v>32</v>
      </c>
      <c r="N106" s="189" t="s">
        <v>49</v>
      </c>
      <c r="O106" s="64"/>
      <c r="P106" s="190">
        <f>O106*H106</f>
        <v>0</v>
      </c>
      <c r="Q106" s="190">
        <v>0</v>
      </c>
      <c r="R106" s="190">
        <f>Q106*H106</f>
        <v>0</v>
      </c>
      <c r="S106" s="190">
        <v>0</v>
      </c>
      <c r="T106" s="191">
        <f>S106*H106</f>
        <v>0</v>
      </c>
      <c r="AR106" s="192" t="s">
        <v>128</v>
      </c>
      <c r="AT106" s="192" t="s">
        <v>123</v>
      </c>
      <c r="AU106" s="192" t="s">
        <v>87</v>
      </c>
      <c r="AY106" s="17" t="s">
        <v>120</v>
      </c>
      <c r="BE106" s="193">
        <f>IF(N106="základní",J106,0)</f>
        <v>0</v>
      </c>
      <c r="BF106" s="193">
        <f>IF(N106="snížená",J106,0)</f>
        <v>0</v>
      </c>
      <c r="BG106" s="193">
        <f>IF(N106="zákl. přenesená",J106,0)</f>
        <v>0</v>
      </c>
      <c r="BH106" s="193">
        <f>IF(N106="sníž. přenesená",J106,0)</f>
        <v>0</v>
      </c>
      <c r="BI106" s="193">
        <f>IF(N106="nulová",J106,0)</f>
        <v>0</v>
      </c>
      <c r="BJ106" s="17" t="s">
        <v>85</v>
      </c>
      <c r="BK106" s="193">
        <f>ROUND(I106*H106,2)</f>
        <v>0</v>
      </c>
      <c r="BL106" s="17" t="s">
        <v>128</v>
      </c>
      <c r="BM106" s="192" t="s">
        <v>223</v>
      </c>
    </row>
    <row r="107" spans="2:65" s="12" customFormat="1" ht="11.25">
      <c r="B107" s="200"/>
      <c r="C107" s="201"/>
      <c r="D107" s="202" t="s">
        <v>204</v>
      </c>
      <c r="E107" s="203" t="s">
        <v>32</v>
      </c>
      <c r="F107" s="204" t="s">
        <v>224</v>
      </c>
      <c r="G107" s="201"/>
      <c r="H107" s="205">
        <v>33.200000000000003</v>
      </c>
      <c r="I107" s="206"/>
      <c r="J107" s="201"/>
      <c r="K107" s="201"/>
      <c r="L107" s="207"/>
      <c r="M107" s="208"/>
      <c r="N107" s="209"/>
      <c r="O107" s="209"/>
      <c r="P107" s="209"/>
      <c r="Q107" s="209"/>
      <c r="R107" s="209"/>
      <c r="S107" s="209"/>
      <c r="T107" s="210"/>
      <c r="AT107" s="211" t="s">
        <v>204</v>
      </c>
      <c r="AU107" s="211" t="s">
        <v>87</v>
      </c>
      <c r="AV107" s="12" t="s">
        <v>87</v>
      </c>
      <c r="AW107" s="12" t="s">
        <v>39</v>
      </c>
      <c r="AX107" s="12" t="s">
        <v>78</v>
      </c>
      <c r="AY107" s="211" t="s">
        <v>120</v>
      </c>
    </row>
    <row r="108" spans="2:65" s="12" customFormat="1" ht="11.25">
      <c r="B108" s="200"/>
      <c r="C108" s="201"/>
      <c r="D108" s="202" t="s">
        <v>204</v>
      </c>
      <c r="E108" s="203" t="s">
        <v>32</v>
      </c>
      <c r="F108" s="204" t="s">
        <v>225</v>
      </c>
      <c r="G108" s="201"/>
      <c r="H108" s="205">
        <v>2.6349999999999998</v>
      </c>
      <c r="I108" s="206"/>
      <c r="J108" s="201"/>
      <c r="K108" s="201"/>
      <c r="L108" s="207"/>
      <c r="M108" s="208"/>
      <c r="N108" s="209"/>
      <c r="O108" s="209"/>
      <c r="P108" s="209"/>
      <c r="Q108" s="209"/>
      <c r="R108" s="209"/>
      <c r="S108" s="209"/>
      <c r="T108" s="210"/>
      <c r="AT108" s="211" t="s">
        <v>204</v>
      </c>
      <c r="AU108" s="211" t="s">
        <v>87</v>
      </c>
      <c r="AV108" s="12" t="s">
        <v>87</v>
      </c>
      <c r="AW108" s="12" t="s">
        <v>39</v>
      </c>
      <c r="AX108" s="12" t="s">
        <v>78</v>
      </c>
      <c r="AY108" s="211" t="s">
        <v>120</v>
      </c>
    </row>
    <row r="109" spans="2:65" s="14" customFormat="1" ht="11.25">
      <c r="B109" s="223"/>
      <c r="C109" s="224"/>
      <c r="D109" s="202" t="s">
        <v>204</v>
      </c>
      <c r="E109" s="225" t="s">
        <v>175</v>
      </c>
      <c r="F109" s="226" t="s">
        <v>220</v>
      </c>
      <c r="G109" s="224"/>
      <c r="H109" s="227">
        <v>35.835000000000001</v>
      </c>
      <c r="I109" s="228"/>
      <c r="J109" s="224"/>
      <c r="K109" s="224"/>
      <c r="L109" s="229"/>
      <c r="M109" s="230"/>
      <c r="N109" s="231"/>
      <c r="O109" s="231"/>
      <c r="P109" s="231"/>
      <c r="Q109" s="231"/>
      <c r="R109" s="231"/>
      <c r="S109" s="231"/>
      <c r="T109" s="232"/>
      <c r="AT109" s="233" t="s">
        <v>204</v>
      </c>
      <c r="AU109" s="233" t="s">
        <v>87</v>
      </c>
      <c r="AV109" s="14" t="s">
        <v>128</v>
      </c>
      <c r="AW109" s="14" t="s">
        <v>39</v>
      </c>
      <c r="AX109" s="14" t="s">
        <v>85</v>
      </c>
      <c r="AY109" s="233" t="s">
        <v>120</v>
      </c>
    </row>
    <row r="110" spans="2:65" s="1" customFormat="1" ht="24" customHeight="1">
      <c r="B110" s="35"/>
      <c r="C110" s="181" t="s">
        <v>226</v>
      </c>
      <c r="D110" s="181" t="s">
        <v>123</v>
      </c>
      <c r="E110" s="182" t="s">
        <v>227</v>
      </c>
      <c r="F110" s="183" t="s">
        <v>228</v>
      </c>
      <c r="G110" s="184" t="s">
        <v>199</v>
      </c>
      <c r="H110" s="185">
        <v>327.39999999999998</v>
      </c>
      <c r="I110" s="186"/>
      <c r="J110" s="187">
        <f>ROUND(I110*H110,2)</f>
        <v>0</v>
      </c>
      <c r="K110" s="183" t="s">
        <v>127</v>
      </c>
      <c r="L110" s="39"/>
      <c r="M110" s="188" t="s">
        <v>32</v>
      </c>
      <c r="N110" s="189" t="s">
        <v>49</v>
      </c>
      <c r="O110" s="64"/>
      <c r="P110" s="190">
        <f>O110*H110</f>
        <v>0</v>
      </c>
      <c r="Q110" s="190">
        <v>0</v>
      </c>
      <c r="R110" s="190">
        <f>Q110*H110</f>
        <v>0</v>
      </c>
      <c r="S110" s="190">
        <v>0</v>
      </c>
      <c r="T110" s="191">
        <f>S110*H110</f>
        <v>0</v>
      </c>
      <c r="AR110" s="192" t="s">
        <v>128</v>
      </c>
      <c r="AT110" s="192" t="s">
        <v>123</v>
      </c>
      <c r="AU110" s="192" t="s">
        <v>87</v>
      </c>
      <c r="AY110" s="17" t="s">
        <v>120</v>
      </c>
      <c r="BE110" s="193">
        <f>IF(N110="základní",J110,0)</f>
        <v>0</v>
      </c>
      <c r="BF110" s="193">
        <f>IF(N110="snížená",J110,0)</f>
        <v>0</v>
      </c>
      <c r="BG110" s="193">
        <f>IF(N110="zákl. přenesená",J110,0)</f>
        <v>0</v>
      </c>
      <c r="BH110" s="193">
        <f>IF(N110="sníž. přenesená",J110,0)</f>
        <v>0</v>
      </c>
      <c r="BI110" s="193">
        <f>IF(N110="nulová",J110,0)</f>
        <v>0</v>
      </c>
      <c r="BJ110" s="17" t="s">
        <v>85</v>
      </c>
      <c r="BK110" s="193">
        <f>ROUND(I110*H110,2)</f>
        <v>0</v>
      </c>
      <c r="BL110" s="17" t="s">
        <v>128</v>
      </c>
      <c r="BM110" s="192" t="s">
        <v>229</v>
      </c>
    </row>
    <row r="111" spans="2:65" s="12" customFormat="1" ht="11.25">
      <c r="B111" s="200"/>
      <c r="C111" s="201"/>
      <c r="D111" s="202" t="s">
        <v>204</v>
      </c>
      <c r="E111" s="203" t="s">
        <v>32</v>
      </c>
      <c r="F111" s="204" t="s">
        <v>175</v>
      </c>
      <c r="G111" s="201"/>
      <c r="H111" s="205">
        <v>35.835000000000001</v>
      </c>
      <c r="I111" s="206"/>
      <c r="J111" s="201"/>
      <c r="K111" s="201"/>
      <c r="L111" s="207"/>
      <c r="M111" s="208"/>
      <c r="N111" s="209"/>
      <c r="O111" s="209"/>
      <c r="P111" s="209"/>
      <c r="Q111" s="209"/>
      <c r="R111" s="209"/>
      <c r="S111" s="209"/>
      <c r="T111" s="210"/>
      <c r="AT111" s="211" t="s">
        <v>204</v>
      </c>
      <c r="AU111" s="211" t="s">
        <v>87</v>
      </c>
      <c r="AV111" s="12" t="s">
        <v>87</v>
      </c>
      <c r="AW111" s="12" t="s">
        <v>39</v>
      </c>
      <c r="AX111" s="12" t="s">
        <v>78</v>
      </c>
      <c r="AY111" s="211" t="s">
        <v>120</v>
      </c>
    </row>
    <row r="112" spans="2:65" s="12" customFormat="1" ht="11.25">
      <c r="B112" s="200"/>
      <c r="C112" s="201"/>
      <c r="D112" s="202" t="s">
        <v>204</v>
      </c>
      <c r="E112" s="203" t="s">
        <v>32</v>
      </c>
      <c r="F112" s="204" t="s">
        <v>173</v>
      </c>
      <c r="G112" s="201"/>
      <c r="H112" s="205">
        <v>291.565</v>
      </c>
      <c r="I112" s="206"/>
      <c r="J112" s="201"/>
      <c r="K112" s="201"/>
      <c r="L112" s="207"/>
      <c r="M112" s="208"/>
      <c r="N112" s="209"/>
      <c r="O112" s="209"/>
      <c r="P112" s="209"/>
      <c r="Q112" s="209"/>
      <c r="R112" s="209"/>
      <c r="S112" s="209"/>
      <c r="T112" s="210"/>
      <c r="AT112" s="211" t="s">
        <v>204</v>
      </c>
      <c r="AU112" s="211" t="s">
        <v>87</v>
      </c>
      <c r="AV112" s="12" t="s">
        <v>87</v>
      </c>
      <c r="AW112" s="12" t="s">
        <v>39</v>
      </c>
      <c r="AX112" s="12" t="s">
        <v>78</v>
      </c>
      <c r="AY112" s="211" t="s">
        <v>120</v>
      </c>
    </row>
    <row r="113" spans="2:65" s="14" customFormat="1" ht="11.25">
      <c r="B113" s="223"/>
      <c r="C113" s="224"/>
      <c r="D113" s="202" t="s">
        <v>204</v>
      </c>
      <c r="E113" s="225" t="s">
        <v>32</v>
      </c>
      <c r="F113" s="226" t="s">
        <v>220</v>
      </c>
      <c r="G113" s="224"/>
      <c r="H113" s="227">
        <v>327.39999999999998</v>
      </c>
      <c r="I113" s="228"/>
      <c r="J113" s="224"/>
      <c r="K113" s="224"/>
      <c r="L113" s="229"/>
      <c r="M113" s="230"/>
      <c r="N113" s="231"/>
      <c r="O113" s="231"/>
      <c r="P113" s="231"/>
      <c r="Q113" s="231"/>
      <c r="R113" s="231"/>
      <c r="S113" s="231"/>
      <c r="T113" s="232"/>
      <c r="AT113" s="233" t="s">
        <v>204</v>
      </c>
      <c r="AU113" s="233" t="s">
        <v>87</v>
      </c>
      <c r="AV113" s="14" t="s">
        <v>128</v>
      </c>
      <c r="AW113" s="14" t="s">
        <v>39</v>
      </c>
      <c r="AX113" s="14" t="s">
        <v>85</v>
      </c>
      <c r="AY113" s="233" t="s">
        <v>120</v>
      </c>
    </row>
    <row r="114" spans="2:65" s="1" customFormat="1" ht="24" customHeight="1">
      <c r="B114" s="35"/>
      <c r="C114" s="181" t="s">
        <v>230</v>
      </c>
      <c r="D114" s="181" t="s">
        <v>123</v>
      </c>
      <c r="E114" s="182" t="s">
        <v>231</v>
      </c>
      <c r="F114" s="183" t="s">
        <v>232</v>
      </c>
      <c r="G114" s="184" t="s">
        <v>199</v>
      </c>
      <c r="H114" s="185">
        <v>234.7</v>
      </c>
      <c r="I114" s="186"/>
      <c r="J114" s="187">
        <f>ROUND(I114*H114,2)</f>
        <v>0</v>
      </c>
      <c r="K114" s="183" t="s">
        <v>127</v>
      </c>
      <c r="L114" s="39"/>
      <c r="M114" s="188" t="s">
        <v>32</v>
      </c>
      <c r="N114" s="189" t="s">
        <v>49</v>
      </c>
      <c r="O114" s="64"/>
      <c r="P114" s="190">
        <f>O114*H114</f>
        <v>0</v>
      </c>
      <c r="Q114" s="190">
        <v>0</v>
      </c>
      <c r="R114" s="190">
        <f>Q114*H114</f>
        <v>0</v>
      </c>
      <c r="S114" s="190">
        <v>0</v>
      </c>
      <c r="T114" s="191">
        <f>S114*H114</f>
        <v>0</v>
      </c>
      <c r="AR114" s="192" t="s">
        <v>128</v>
      </c>
      <c r="AT114" s="192" t="s">
        <v>123</v>
      </c>
      <c r="AU114" s="192" t="s">
        <v>87</v>
      </c>
      <c r="AY114" s="17" t="s">
        <v>120</v>
      </c>
      <c r="BE114" s="193">
        <f>IF(N114="základní",J114,0)</f>
        <v>0</v>
      </c>
      <c r="BF114" s="193">
        <f>IF(N114="snížená",J114,0)</f>
        <v>0</v>
      </c>
      <c r="BG114" s="193">
        <f>IF(N114="zákl. přenesená",J114,0)</f>
        <v>0</v>
      </c>
      <c r="BH114" s="193">
        <f>IF(N114="sníž. přenesená",J114,0)</f>
        <v>0</v>
      </c>
      <c r="BI114" s="193">
        <f>IF(N114="nulová",J114,0)</f>
        <v>0</v>
      </c>
      <c r="BJ114" s="17" t="s">
        <v>85</v>
      </c>
      <c r="BK114" s="193">
        <f>ROUND(I114*H114,2)</f>
        <v>0</v>
      </c>
      <c r="BL114" s="17" t="s">
        <v>128</v>
      </c>
      <c r="BM114" s="192" t="s">
        <v>233</v>
      </c>
    </row>
    <row r="115" spans="2:65" s="12" customFormat="1" ht="11.25">
      <c r="B115" s="200"/>
      <c r="C115" s="201"/>
      <c r="D115" s="202" t="s">
        <v>204</v>
      </c>
      <c r="E115" s="203" t="s">
        <v>32</v>
      </c>
      <c r="F115" s="204" t="s">
        <v>234</v>
      </c>
      <c r="G115" s="201"/>
      <c r="H115" s="205">
        <v>234.7</v>
      </c>
      <c r="I115" s="206"/>
      <c r="J115" s="201"/>
      <c r="K115" s="201"/>
      <c r="L115" s="207"/>
      <c r="M115" s="208"/>
      <c r="N115" s="209"/>
      <c r="O115" s="209"/>
      <c r="P115" s="209"/>
      <c r="Q115" s="209"/>
      <c r="R115" s="209"/>
      <c r="S115" s="209"/>
      <c r="T115" s="210"/>
      <c r="AT115" s="211" t="s">
        <v>204</v>
      </c>
      <c r="AU115" s="211" t="s">
        <v>87</v>
      </c>
      <c r="AV115" s="12" t="s">
        <v>87</v>
      </c>
      <c r="AW115" s="12" t="s">
        <v>39</v>
      </c>
      <c r="AX115" s="12" t="s">
        <v>85</v>
      </c>
      <c r="AY115" s="211" t="s">
        <v>120</v>
      </c>
    </row>
    <row r="116" spans="2:65" s="1" customFormat="1" ht="24" customHeight="1">
      <c r="B116" s="35"/>
      <c r="C116" s="181" t="s">
        <v>235</v>
      </c>
      <c r="D116" s="181" t="s">
        <v>123</v>
      </c>
      <c r="E116" s="182" t="s">
        <v>236</v>
      </c>
      <c r="F116" s="183" t="s">
        <v>237</v>
      </c>
      <c r="G116" s="184" t="s">
        <v>199</v>
      </c>
      <c r="H116" s="185">
        <v>448.8</v>
      </c>
      <c r="I116" s="186"/>
      <c r="J116" s="187">
        <f>ROUND(I116*H116,2)</f>
        <v>0</v>
      </c>
      <c r="K116" s="183" t="s">
        <v>127</v>
      </c>
      <c r="L116" s="39"/>
      <c r="M116" s="188" t="s">
        <v>32</v>
      </c>
      <c r="N116" s="189" t="s">
        <v>49</v>
      </c>
      <c r="O116" s="64"/>
      <c r="P116" s="190">
        <f>O116*H116</f>
        <v>0</v>
      </c>
      <c r="Q116" s="190">
        <v>0</v>
      </c>
      <c r="R116" s="190">
        <f>Q116*H116</f>
        <v>0</v>
      </c>
      <c r="S116" s="190">
        <v>0</v>
      </c>
      <c r="T116" s="191">
        <f>S116*H116</f>
        <v>0</v>
      </c>
      <c r="AR116" s="192" t="s">
        <v>128</v>
      </c>
      <c r="AT116" s="192" t="s">
        <v>123</v>
      </c>
      <c r="AU116" s="192" t="s">
        <v>87</v>
      </c>
      <c r="AY116" s="17" t="s">
        <v>120</v>
      </c>
      <c r="BE116" s="193">
        <f>IF(N116="základní",J116,0)</f>
        <v>0</v>
      </c>
      <c r="BF116" s="193">
        <f>IF(N116="snížená",J116,0)</f>
        <v>0</v>
      </c>
      <c r="BG116" s="193">
        <f>IF(N116="zákl. přenesená",J116,0)</f>
        <v>0</v>
      </c>
      <c r="BH116" s="193">
        <f>IF(N116="sníž. přenesená",J116,0)</f>
        <v>0</v>
      </c>
      <c r="BI116" s="193">
        <f>IF(N116="nulová",J116,0)</f>
        <v>0</v>
      </c>
      <c r="BJ116" s="17" t="s">
        <v>85</v>
      </c>
      <c r="BK116" s="193">
        <f>ROUND(I116*H116,2)</f>
        <v>0</v>
      </c>
      <c r="BL116" s="17" t="s">
        <v>128</v>
      </c>
      <c r="BM116" s="192" t="s">
        <v>238</v>
      </c>
    </row>
    <row r="117" spans="2:65" s="12" customFormat="1" ht="11.25">
      <c r="B117" s="200"/>
      <c r="C117" s="201"/>
      <c r="D117" s="202" t="s">
        <v>204</v>
      </c>
      <c r="E117" s="203" t="s">
        <v>32</v>
      </c>
      <c r="F117" s="204" t="s">
        <v>239</v>
      </c>
      <c r="G117" s="201"/>
      <c r="H117" s="205">
        <v>73.400000000000006</v>
      </c>
      <c r="I117" s="206"/>
      <c r="J117" s="201"/>
      <c r="K117" s="201"/>
      <c r="L117" s="207"/>
      <c r="M117" s="208"/>
      <c r="N117" s="209"/>
      <c r="O117" s="209"/>
      <c r="P117" s="209"/>
      <c r="Q117" s="209"/>
      <c r="R117" s="209"/>
      <c r="S117" s="209"/>
      <c r="T117" s="210"/>
      <c r="AT117" s="211" t="s">
        <v>204</v>
      </c>
      <c r="AU117" s="211" t="s">
        <v>87</v>
      </c>
      <c r="AV117" s="12" t="s">
        <v>87</v>
      </c>
      <c r="AW117" s="12" t="s">
        <v>39</v>
      </c>
      <c r="AX117" s="12" t="s">
        <v>78</v>
      </c>
      <c r="AY117" s="211" t="s">
        <v>120</v>
      </c>
    </row>
    <row r="118" spans="2:65" s="12" customFormat="1" ht="11.25">
      <c r="B118" s="200"/>
      <c r="C118" s="201"/>
      <c r="D118" s="202" t="s">
        <v>204</v>
      </c>
      <c r="E118" s="203" t="s">
        <v>32</v>
      </c>
      <c r="F118" s="204" t="s">
        <v>240</v>
      </c>
      <c r="G118" s="201"/>
      <c r="H118" s="205">
        <v>197.7</v>
      </c>
      <c r="I118" s="206"/>
      <c r="J118" s="201"/>
      <c r="K118" s="201"/>
      <c r="L118" s="207"/>
      <c r="M118" s="208"/>
      <c r="N118" s="209"/>
      <c r="O118" s="209"/>
      <c r="P118" s="209"/>
      <c r="Q118" s="209"/>
      <c r="R118" s="209"/>
      <c r="S118" s="209"/>
      <c r="T118" s="210"/>
      <c r="AT118" s="211" t="s">
        <v>204</v>
      </c>
      <c r="AU118" s="211" t="s">
        <v>87</v>
      </c>
      <c r="AV118" s="12" t="s">
        <v>87</v>
      </c>
      <c r="AW118" s="12" t="s">
        <v>39</v>
      </c>
      <c r="AX118" s="12" t="s">
        <v>78</v>
      </c>
      <c r="AY118" s="211" t="s">
        <v>120</v>
      </c>
    </row>
    <row r="119" spans="2:65" s="12" customFormat="1" ht="11.25">
      <c r="B119" s="200"/>
      <c r="C119" s="201"/>
      <c r="D119" s="202" t="s">
        <v>204</v>
      </c>
      <c r="E119" s="203" t="s">
        <v>32</v>
      </c>
      <c r="F119" s="204" t="s">
        <v>241</v>
      </c>
      <c r="G119" s="201"/>
      <c r="H119" s="205">
        <v>177.7</v>
      </c>
      <c r="I119" s="206"/>
      <c r="J119" s="201"/>
      <c r="K119" s="201"/>
      <c r="L119" s="207"/>
      <c r="M119" s="208"/>
      <c r="N119" s="209"/>
      <c r="O119" s="209"/>
      <c r="P119" s="209"/>
      <c r="Q119" s="209"/>
      <c r="R119" s="209"/>
      <c r="S119" s="209"/>
      <c r="T119" s="210"/>
      <c r="AT119" s="211" t="s">
        <v>204</v>
      </c>
      <c r="AU119" s="211" t="s">
        <v>87</v>
      </c>
      <c r="AV119" s="12" t="s">
        <v>87</v>
      </c>
      <c r="AW119" s="12" t="s">
        <v>39</v>
      </c>
      <c r="AX119" s="12" t="s">
        <v>78</v>
      </c>
      <c r="AY119" s="211" t="s">
        <v>120</v>
      </c>
    </row>
    <row r="120" spans="2:65" s="14" customFormat="1" ht="11.25">
      <c r="B120" s="223"/>
      <c r="C120" s="224"/>
      <c r="D120" s="202" t="s">
        <v>204</v>
      </c>
      <c r="E120" s="225" t="s">
        <v>32</v>
      </c>
      <c r="F120" s="226" t="s">
        <v>220</v>
      </c>
      <c r="G120" s="224"/>
      <c r="H120" s="227">
        <v>448.8</v>
      </c>
      <c r="I120" s="228"/>
      <c r="J120" s="224"/>
      <c r="K120" s="224"/>
      <c r="L120" s="229"/>
      <c r="M120" s="230"/>
      <c r="N120" s="231"/>
      <c r="O120" s="231"/>
      <c r="P120" s="231"/>
      <c r="Q120" s="231"/>
      <c r="R120" s="231"/>
      <c r="S120" s="231"/>
      <c r="T120" s="232"/>
      <c r="AT120" s="233" t="s">
        <v>204</v>
      </c>
      <c r="AU120" s="233" t="s">
        <v>87</v>
      </c>
      <c r="AV120" s="14" t="s">
        <v>128</v>
      </c>
      <c r="AW120" s="14" t="s">
        <v>39</v>
      </c>
      <c r="AX120" s="14" t="s">
        <v>85</v>
      </c>
      <c r="AY120" s="233" t="s">
        <v>120</v>
      </c>
    </row>
    <row r="121" spans="2:65" s="1" customFormat="1" ht="16.5" customHeight="1">
      <c r="B121" s="35"/>
      <c r="C121" s="234" t="s">
        <v>242</v>
      </c>
      <c r="D121" s="234" t="s">
        <v>243</v>
      </c>
      <c r="E121" s="235" t="s">
        <v>244</v>
      </c>
      <c r="F121" s="236" t="s">
        <v>245</v>
      </c>
      <c r="G121" s="237" t="s">
        <v>246</v>
      </c>
      <c r="H121" s="238">
        <v>897.6</v>
      </c>
      <c r="I121" s="239"/>
      <c r="J121" s="240">
        <f>ROUND(I121*H121,2)</f>
        <v>0</v>
      </c>
      <c r="K121" s="236" t="s">
        <v>127</v>
      </c>
      <c r="L121" s="241"/>
      <c r="M121" s="242" t="s">
        <v>32</v>
      </c>
      <c r="N121" s="243" t="s">
        <v>49</v>
      </c>
      <c r="O121" s="64"/>
      <c r="P121" s="190">
        <f>O121*H121</f>
        <v>0</v>
      </c>
      <c r="Q121" s="190">
        <v>1</v>
      </c>
      <c r="R121" s="190">
        <f>Q121*H121</f>
        <v>897.6</v>
      </c>
      <c r="S121" s="190">
        <v>0</v>
      </c>
      <c r="T121" s="191">
        <f>S121*H121</f>
        <v>0</v>
      </c>
      <c r="AR121" s="192" t="s">
        <v>130</v>
      </c>
      <c r="AT121" s="192" t="s">
        <v>243</v>
      </c>
      <c r="AU121" s="192" t="s">
        <v>87</v>
      </c>
      <c r="AY121" s="17" t="s">
        <v>120</v>
      </c>
      <c r="BE121" s="193">
        <f>IF(N121="základní",J121,0)</f>
        <v>0</v>
      </c>
      <c r="BF121" s="193">
        <f>IF(N121="snížená",J121,0)</f>
        <v>0</v>
      </c>
      <c r="BG121" s="193">
        <f>IF(N121="zákl. přenesená",J121,0)</f>
        <v>0</v>
      </c>
      <c r="BH121" s="193">
        <f>IF(N121="sníž. přenesená",J121,0)</f>
        <v>0</v>
      </c>
      <c r="BI121" s="193">
        <f>IF(N121="nulová",J121,0)</f>
        <v>0</v>
      </c>
      <c r="BJ121" s="17" t="s">
        <v>85</v>
      </c>
      <c r="BK121" s="193">
        <f>ROUND(I121*H121,2)</f>
        <v>0</v>
      </c>
      <c r="BL121" s="17" t="s">
        <v>128</v>
      </c>
      <c r="BM121" s="192" t="s">
        <v>247</v>
      </c>
    </row>
    <row r="122" spans="2:65" s="12" customFormat="1" ht="11.25">
      <c r="B122" s="200"/>
      <c r="C122" s="201"/>
      <c r="D122" s="202" t="s">
        <v>204</v>
      </c>
      <c r="E122" s="203" t="s">
        <v>32</v>
      </c>
      <c r="F122" s="204" t="s">
        <v>248</v>
      </c>
      <c r="G122" s="201"/>
      <c r="H122" s="205">
        <v>897.6</v>
      </c>
      <c r="I122" s="206"/>
      <c r="J122" s="201"/>
      <c r="K122" s="201"/>
      <c r="L122" s="207"/>
      <c r="M122" s="208"/>
      <c r="N122" s="209"/>
      <c r="O122" s="209"/>
      <c r="P122" s="209"/>
      <c r="Q122" s="209"/>
      <c r="R122" s="209"/>
      <c r="S122" s="209"/>
      <c r="T122" s="210"/>
      <c r="AT122" s="211" t="s">
        <v>204</v>
      </c>
      <c r="AU122" s="211" t="s">
        <v>87</v>
      </c>
      <c r="AV122" s="12" t="s">
        <v>87</v>
      </c>
      <c r="AW122" s="12" t="s">
        <v>39</v>
      </c>
      <c r="AX122" s="12" t="s">
        <v>85</v>
      </c>
      <c r="AY122" s="211" t="s">
        <v>120</v>
      </c>
    </row>
    <row r="123" spans="2:65" s="1" customFormat="1" ht="24" customHeight="1">
      <c r="B123" s="35"/>
      <c r="C123" s="181" t="s">
        <v>8</v>
      </c>
      <c r="D123" s="181" t="s">
        <v>123</v>
      </c>
      <c r="E123" s="182" t="s">
        <v>249</v>
      </c>
      <c r="F123" s="183" t="s">
        <v>250</v>
      </c>
      <c r="G123" s="184" t="s">
        <v>192</v>
      </c>
      <c r="H123" s="185">
        <v>280.8</v>
      </c>
      <c r="I123" s="186"/>
      <c r="J123" s="187">
        <f>ROUND(I123*H123,2)</f>
        <v>0</v>
      </c>
      <c r="K123" s="183" t="s">
        <v>127</v>
      </c>
      <c r="L123" s="39"/>
      <c r="M123" s="188" t="s">
        <v>32</v>
      </c>
      <c r="N123" s="189" t="s">
        <v>49</v>
      </c>
      <c r="O123" s="64"/>
      <c r="P123" s="190">
        <f>O123*H123</f>
        <v>0</v>
      </c>
      <c r="Q123" s="190">
        <v>0</v>
      </c>
      <c r="R123" s="190">
        <f>Q123*H123</f>
        <v>0</v>
      </c>
      <c r="S123" s="190">
        <v>0</v>
      </c>
      <c r="T123" s="191">
        <f>S123*H123</f>
        <v>0</v>
      </c>
      <c r="AR123" s="192" t="s">
        <v>128</v>
      </c>
      <c r="AT123" s="192" t="s">
        <v>123</v>
      </c>
      <c r="AU123" s="192" t="s">
        <v>87</v>
      </c>
      <c r="AY123" s="17" t="s">
        <v>120</v>
      </c>
      <c r="BE123" s="193">
        <f>IF(N123="základní",J123,0)</f>
        <v>0</v>
      </c>
      <c r="BF123" s="193">
        <f>IF(N123="snížená",J123,0)</f>
        <v>0</v>
      </c>
      <c r="BG123" s="193">
        <f>IF(N123="zákl. přenesená",J123,0)</f>
        <v>0</v>
      </c>
      <c r="BH123" s="193">
        <f>IF(N123="sníž. přenesená",J123,0)</f>
        <v>0</v>
      </c>
      <c r="BI123" s="193">
        <f>IF(N123="nulová",J123,0)</f>
        <v>0</v>
      </c>
      <c r="BJ123" s="17" t="s">
        <v>85</v>
      </c>
      <c r="BK123" s="193">
        <f>ROUND(I123*H123,2)</f>
        <v>0</v>
      </c>
      <c r="BL123" s="17" t="s">
        <v>128</v>
      </c>
      <c r="BM123" s="192" t="s">
        <v>251</v>
      </c>
    </row>
    <row r="124" spans="2:65" s="1" customFormat="1" ht="24" customHeight="1">
      <c r="B124" s="35"/>
      <c r="C124" s="181" t="s">
        <v>252</v>
      </c>
      <c r="D124" s="181" t="s">
        <v>123</v>
      </c>
      <c r="E124" s="182" t="s">
        <v>253</v>
      </c>
      <c r="F124" s="183" t="s">
        <v>254</v>
      </c>
      <c r="G124" s="184" t="s">
        <v>192</v>
      </c>
      <c r="H124" s="185">
        <v>280.8</v>
      </c>
      <c r="I124" s="186"/>
      <c r="J124" s="187">
        <f>ROUND(I124*H124,2)</f>
        <v>0</v>
      </c>
      <c r="K124" s="183" t="s">
        <v>127</v>
      </c>
      <c r="L124" s="39"/>
      <c r="M124" s="188" t="s">
        <v>32</v>
      </c>
      <c r="N124" s="189" t="s">
        <v>49</v>
      </c>
      <c r="O124" s="64"/>
      <c r="P124" s="190">
        <f>O124*H124</f>
        <v>0</v>
      </c>
      <c r="Q124" s="190">
        <v>0</v>
      </c>
      <c r="R124" s="190">
        <f>Q124*H124</f>
        <v>0</v>
      </c>
      <c r="S124" s="190">
        <v>0</v>
      </c>
      <c r="T124" s="191">
        <f>S124*H124</f>
        <v>0</v>
      </c>
      <c r="AR124" s="192" t="s">
        <v>128</v>
      </c>
      <c r="AT124" s="192" t="s">
        <v>123</v>
      </c>
      <c r="AU124" s="192" t="s">
        <v>87</v>
      </c>
      <c r="AY124" s="17" t="s">
        <v>120</v>
      </c>
      <c r="BE124" s="193">
        <f>IF(N124="základní",J124,0)</f>
        <v>0</v>
      </c>
      <c r="BF124" s="193">
        <f>IF(N124="snížená",J124,0)</f>
        <v>0</v>
      </c>
      <c r="BG124" s="193">
        <f>IF(N124="zákl. přenesená",J124,0)</f>
        <v>0</v>
      </c>
      <c r="BH124" s="193">
        <f>IF(N124="sníž. přenesená",J124,0)</f>
        <v>0</v>
      </c>
      <c r="BI124" s="193">
        <f>IF(N124="nulová",J124,0)</f>
        <v>0</v>
      </c>
      <c r="BJ124" s="17" t="s">
        <v>85</v>
      </c>
      <c r="BK124" s="193">
        <f>ROUND(I124*H124,2)</f>
        <v>0</v>
      </c>
      <c r="BL124" s="17" t="s">
        <v>128</v>
      </c>
      <c r="BM124" s="192" t="s">
        <v>255</v>
      </c>
    </row>
    <row r="125" spans="2:65" s="1" customFormat="1" ht="16.5" customHeight="1">
      <c r="B125" s="35"/>
      <c r="C125" s="234" t="s">
        <v>256</v>
      </c>
      <c r="D125" s="234" t="s">
        <v>243</v>
      </c>
      <c r="E125" s="235" t="s">
        <v>257</v>
      </c>
      <c r="F125" s="236" t="s">
        <v>258</v>
      </c>
      <c r="G125" s="237" t="s">
        <v>259</v>
      </c>
      <c r="H125" s="238">
        <v>8.4239999999999995</v>
      </c>
      <c r="I125" s="239"/>
      <c r="J125" s="240">
        <f>ROUND(I125*H125,2)</f>
        <v>0</v>
      </c>
      <c r="K125" s="236" t="s">
        <v>127</v>
      </c>
      <c r="L125" s="241"/>
      <c r="M125" s="242" t="s">
        <v>32</v>
      </c>
      <c r="N125" s="243" t="s">
        <v>49</v>
      </c>
      <c r="O125" s="64"/>
      <c r="P125" s="190">
        <f>O125*H125</f>
        <v>0</v>
      </c>
      <c r="Q125" s="190">
        <v>1E-3</v>
      </c>
      <c r="R125" s="190">
        <f>Q125*H125</f>
        <v>8.4239999999999992E-3</v>
      </c>
      <c r="S125" s="190">
        <v>0</v>
      </c>
      <c r="T125" s="191">
        <f>S125*H125</f>
        <v>0</v>
      </c>
      <c r="AR125" s="192" t="s">
        <v>130</v>
      </c>
      <c r="AT125" s="192" t="s">
        <v>243</v>
      </c>
      <c r="AU125" s="192" t="s">
        <v>87</v>
      </c>
      <c r="AY125" s="17" t="s">
        <v>120</v>
      </c>
      <c r="BE125" s="193">
        <f>IF(N125="základní",J125,0)</f>
        <v>0</v>
      </c>
      <c r="BF125" s="193">
        <f>IF(N125="snížená",J125,0)</f>
        <v>0</v>
      </c>
      <c r="BG125" s="193">
        <f>IF(N125="zákl. přenesená",J125,0)</f>
        <v>0</v>
      </c>
      <c r="BH125" s="193">
        <f>IF(N125="sníž. přenesená",J125,0)</f>
        <v>0</v>
      </c>
      <c r="BI125" s="193">
        <f>IF(N125="nulová",J125,0)</f>
        <v>0</v>
      </c>
      <c r="BJ125" s="17" t="s">
        <v>85</v>
      </c>
      <c r="BK125" s="193">
        <f>ROUND(I125*H125,2)</f>
        <v>0</v>
      </c>
      <c r="BL125" s="17" t="s">
        <v>128</v>
      </c>
      <c r="BM125" s="192" t="s">
        <v>260</v>
      </c>
    </row>
    <row r="126" spans="2:65" s="12" customFormat="1" ht="11.25">
      <c r="B126" s="200"/>
      <c r="C126" s="201"/>
      <c r="D126" s="202" t="s">
        <v>204</v>
      </c>
      <c r="E126" s="203" t="s">
        <v>32</v>
      </c>
      <c r="F126" s="204" t="s">
        <v>261</v>
      </c>
      <c r="G126" s="201"/>
      <c r="H126" s="205">
        <v>8.4239999999999995</v>
      </c>
      <c r="I126" s="206"/>
      <c r="J126" s="201"/>
      <c r="K126" s="201"/>
      <c r="L126" s="207"/>
      <c r="M126" s="208"/>
      <c r="N126" s="209"/>
      <c r="O126" s="209"/>
      <c r="P126" s="209"/>
      <c r="Q126" s="209"/>
      <c r="R126" s="209"/>
      <c r="S126" s="209"/>
      <c r="T126" s="210"/>
      <c r="AT126" s="211" t="s">
        <v>204</v>
      </c>
      <c r="AU126" s="211" t="s">
        <v>87</v>
      </c>
      <c r="AV126" s="12" t="s">
        <v>87</v>
      </c>
      <c r="AW126" s="12" t="s">
        <v>39</v>
      </c>
      <c r="AX126" s="12" t="s">
        <v>85</v>
      </c>
      <c r="AY126" s="211" t="s">
        <v>120</v>
      </c>
    </row>
    <row r="127" spans="2:65" s="1" customFormat="1" ht="24" customHeight="1">
      <c r="B127" s="35"/>
      <c r="C127" s="181" t="s">
        <v>262</v>
      </c>
      <c r="D127" s="181" t="s">
        <v>123</v>
      </c>
      <c r="E127" s="182" t="s">
        <v>263</v>
      </c>
      <c r="F127" s="183" t="s">
        <v>264</v>
      </c>
      <c r="G127" s="184" t="s">
        <v>192</v>
      </c>
      <c r="H127" s="185">
        <v>98.3</v>
      </c>
      <c r="I127" s="186"/>
      <c r="J127" s="187">
        <f>ROUND(I127*H127,2)</f>
        <v>0</v>
      </c>
      <c r="K127" s="183" t="s">
        <v>127</v>
      </c>
      <c r="L127" s="39"/>
      <c r="M127" s="188" t="s">
        <v>32</v>
      </c>
      <c r="N127" s="189" t="s">
        <v>49</v>
      </c>
      <c r="O127" s="64"/>
      <c r="P127" s="190">
        <f>O127*H127</f>
        <v>0</v>
      </c>
      <c r="Q127" s="190">
        <v>0</v>
      </c>
      <c r="R127" s="190">
        <f>Q127*H127</f>
        <v>0</v>
      </c>
      <c r="S127" s="190">
        <v>0</v>
      </c>
      <c r="T127" s="191">
        <f>S127*H127</f>
        <v>0</v>
      </c>
      <c r="AR127" s="192" t="s">
        <v>128</v>
      </c>
      <c r="AT127" s="192" t="s">
        <v>123</v>
      </c>
      <c r="AU127" s="192" t="s">
        <v>87</v>
      </c>
      <c r="AY127" s="17" t="s">
        <v>120</v>
      </c>
      <c r="BE127" s="193">
        <f>IF(N127="základní",J127,0)</f>
        <v>0</v>
      </c>
      <c r="BF127" s="193">
        <f>IF(N127="snížená",J127,0)</f>
        <v>0</v>
      </c>
      <c r="BG127" s="193">
        <f>IF(N127="zákl. přenesená",J127,0)</f>
        <v>0</v>
      </c>
      <c r="BH127" s="193">
        <f>IF(N127="sníž. přenesená",J127,0)</f>
        <v>0</v>
      </c>
      <c r="BI127" s="193">
        <f>IF(N127="nulová",J127,0)</f>
        <v>0</v>
      </c>
      <c r="BJ127" s="17" t="s">
        <v>85</v>
      </c>
      <c r="BK127" s="193">
        <f>ROUND(I127*H127,2)</f>
        <v>0</v>
      </c>
      <c r="BL127" s="17" t="s">
        <v>128</v>
      </c>
      <c r="BM127" s="192" t="s">
        <v>265</v>
      </c>
    </row>
    <row r="128" spans="2:65" s="1" customFormat="1" ht="16.5" customHeight="1">
      <c r="B128" s="35"/>
      <c r="C128" s="234" t="s">
        <v>266</v>
      </c>
      <c r="D128" s="234" t="s">
        <v>243</v>
      </c>
      <c r="E128" s="235" t="s">
        <v>267</v>
      </c>
      <c r="F128" s="236" t="s">
        <v>268</v>
      </c>
      <c r="G128" s="237" t="s">
        <v>259</v>
      </c>
      <c r="H128" s="238">
        <v>2.9489999999999998</v>
      </c>
      <c r="I128" s="239"/>
      <c r="J128" s="240">
        <f>ROUND(I128*H128,2)</f>
        <v>0</v>
      </c>
      <c r="K128" s="236" t="s">
        <v>127</v>
      </c>
      <c r="L128" s="241"/>
      <c r="M128" s="242" t="s">
        <v>32</v>
      </c>
      <c r="N128" s="243" t="s">
        <v>49</v>
      </c>
      <c r="O128" s="64"/>
      <c r="P128" s="190">
        <f>O128*H128</f>
        <v>0</v>
      </c>
      <c r="Q128" s="190">
        <v>1E-3</v>
      </c>
      <c r="R128" s="190">
        <f>Q128*H128</f>
        <v>2.9489999999999998E-3</v>
      </c>
      <c r="S128" s="190">
        <v>0</v>
      </c>
      <c r="T128" s="191">
        <f>S128*H128</f>
        <v>0</v>
      </c>
      <c r="AR128" s="192" t="s">
        <v>130</v>
      </c>
      <c r="AT128" s="192" t="s">
        <v>243</v>
      </c>
      <c r="AU128" s="192" t="s">
        <v>87</v>
      </c>
      <c r="AY128" s="17" t="s">
        <v>120</v>
      </c>
      <c r="BE128" s="193">
        <f>IF(N128="základní",J128,0)</f>
        <v>0</v>
      </c>
      <c r="BF128" s="193">
        <f>IF(N128="snížená",J128,0)</f>
        <v>0</v>
      </c>
      <c r="BG128" s="193">
        <f>IF(N128="zákl. přenesená",J128,0)</f>
        <v>0</v>
      </c>
      <c r="BH128" s="193">
        <f>IF(N128="sníž. přenesená",J128,0)</f>
        <v>0</v>
      </c>
      <c r="BI128" s="193">
        <f>IF(N128="nulová",J128,0)</f>
        <v>0</v>
      </c>
      <c r="BJ128" s="17" t="s">
        <v>85</v>
      </c>
      <c r="BK128" s="193">
        <f>ROUND(I128*H128,2)</f>
        <v>0</v>
      </c>
      <c r="BL128" s="17" t="s">
        <v>128</v>
      </c>
      <c r="BM128" s="192" t="s">
        <v>269</v>
      </c>
    </row>
    <row r="129" spans="2:65" s="12" customFormat="1" ht="11.25">
      <c r="B129" s="200"/>
      <c r="C129" s="201"/>
      <c r="D129" s="202" t="s">
        <v>204</v>
      </c>
      <c r="E129" s="203" t="s">
        <v>32</v>
      </c>
      <c r="F129" s="204" t="s">
        <v>270</v>
      </c>
      <c r="G129" s="201"/>
      <c r="H129" s="205">
        <v>2.9489999999999998</v>
      </c>
      <c r="I129" s="206"/>
      <c r="J129" s="201"/>
      <c r="K129" s="201"/>
      <c r="L129" s="207"/>
      <c r="M129" s="208"/>
      <c r="N129" s="209"/>
      <c r="O129" s="209"/>
      <c r="P129" s="209"/>
      <c r="Q129" s="209"/>
      <c r="R129" s="209"/>
      <c r="S129" s="209"/>
      <c r="T129" s="210"/>
      <c r="AT129" s="211" t="s">
        <v>204</v>
      </c>
      <c r="AU129" s="211" t="s">
        <v>87</v>
      </c>
      <c r="AV129" s="12" t="s">
        <v>87</v>
      </c>
      <c r="AW129" s="12" t="s">
        <v>39</v>
      </c>
      <c r="AX129" s="12" t="s">
        <v>85</v>
      </c>
      <c r="AY129" s="211" t="s">
        <v>120</v>
      </c>
    </row>
    <row r="130" spans="2:65" s="1" customFormat="1" ht="16.5" customHeight="1">
      <c r="B130" s="35"/>
      <c r="C130" s="181" t="s">
        <v>271</v>
      </c>
      <c r="D130" s="181" t="s">
        <v>123</v>
      </c>
      <c r="E130" s="182" t="s">
        <v>272</v>
      </c>
      <c r="F130" s="183" t="s">
        <v>273</v>
      </c>
      <c r="G130" s="184" t="s">
        <v>192</v>
      </c>
      <c r="H130" s="185">
        <v>289.89999999999998</v>
      </c>
      <c r="I130" s="186"/>
      <c r="J130" s="187">
        <f>ROUND(I130*H130,2)</f>
        <v>0</v>
      </c>
      <c r="K130" s="183" t="s">
        <v>127</v>
      </c>
      <c r="L130" s="39"/>
      <c r="M130" s="188" t="s">
        <v>32</v>
      </c>
      <c r="N130" s="189" t="s">
        <v>49</v>
      </c>
      <c r="O130" s="64"/>
      <c r="P130" s="190">
        <f>O130*H130</f>
        <v>0</v>
      </c>
      <c r="Q130" s="190">
        <v>0</v>
      </c>
      <c r="R130" s="190">
        <f>Q130*H130</f>
        <v>0</v>
      </c>
      <c r="S130" s="190">
        <v>0</v>
      </c>
      <c r="T130" s="191">
        <f>S130*H130</f>
        <v>0</v>
      </c>
      <c r="AR130" s="192" t="s">
        <v>128</v>
      </c>
      <c r="AT130" s="192" t="s">
        <v>123</v>
      </c>
      <c r="AU130" s="192" t="s">
        <v>87</v>
      </c>
      <c r="AY130" s="17" t="s">
        <v>120</v>
      </c>
      <c r="BE130" s="193">
        <f>IF(N130="základní",J130,0)</f>
        <v>0</v>
      </c>
      <c r="BF130" s="193">
        <f>IF(N130="snížená",J130,0)</f>
        <v>0</v>
      </c>
      <c r="BG130" s="193">
        <f>IF(N130="zákl. přenesená",J130,0)</f>
        <v>0</v>
      </c>
      <c r="BH130" s="193">
        <f>IF(N130="sníž. přenesená",J130,0)</f>
        <v>0</v>
      </c>
      <c r="BI130" s="193">
        <f>IF(N130="nulová",J130,0)</f>
        <v>0</v>
      </c>
      <c r="BJ130" s="17" t="s">
        <v>85</v>
      </c>
      <c r="BK130" s="193">
        <f>ROUND(I130*H130,2)</f>
        <v>0</v>
      </c>
      <c r="BL130" s="17" t="s">
        <v>128</v>
      </c>
      <c r="BM130" s="192" t="s">
        <v>274</v>
      </c>
    </row>
    <row r="131" spans="2:65" s="1" customFormat="1" ht="24" customHeight="1">
      <c r="B131" s="35"/>
      <c r="C131" s="181" t="s">
        <v>7</v>
      </c>
      <c r="D131" s="181" t="s">
        <v>123</v>
      </c>
      <c r="E131" s="182" t="s">
        <v>275</v>
      </c>
      <c r="F131" s="183" t="s">
        <v>276</v>
      </c>
      <c r="G131" s="184" t="s">
        <v>192</v>
      </c>
      <c r="H131" s="185">
        <v>98.3</v>
      </c>
      <c r="I131" s="186"/>
      <c r="J131" s="187">
        <f>ROUND(I131*H131,2)</f>
        <v>0</v>
      </c>
      <c r="K131" s="183" t="s">
        <v>127</v>
      </c>
      <c r="L131" s="39"/>
      <c r="M131" s="188" t="s">
        <v>32</v>
      </c>
      <c r="N131" s="189" t="s">
        <v>49</v>
      </c>
      <c r="O131" s="64"/>
      <c r="P131" s="190">
        <f>O131*H131</f>
        <v>0</v>
      </c>
      <c r="Q131" s="190">
        <v>0</v>
      </c>
      <c r="R131" s="190">
        <f>Q131*H131</f>
        <v>0</v>
      </c>
      <c r="S131" s="190">
        <v>0</v>
      </c>
      <c r="T131" s="191">
        <f>S131*H131</f>
        <v>0</v>
      </c>
      <c r="AR131" s="192" t="s">
        <v>128</v>
      </c>
      <c r="AT131" s="192" t="s">
        <v>123</v>
      </c>
      <c r="AU131" s="192" t="s">
        <v>87</v>
      </c>
      <c r="AY131" s="17" t="s">
        <v>120</v>
      </c>
      <c r="BE131" s="193">
        <f>IF(N131="základní",J131,0)</f>
        <v>0</v>
      </c>
      <c r="BF131" s="193">
        <f>IF(N131="snížená",J131,0)</f>
        <v>0</v>
      </c>
      <c r="BG131" s="193">
        <f>IF(N131="zákl. přenesená",J131,0)</f>
        <v>0</v>
      </c>
      <c r="BH131" s="193">
        <f>IF(N131="sníž. přenesená",J131,0)</f>
        <v>0</v>
      </c>
      <c r="BI131" s="193">
        <f>IF(N131="nulová",J131,0)</f>
        <v>0</v>
      </c>
      <c r="BJ131" s="17" t="s">
        <v>85</v>
      </c>
      <c r="BK131" s="193">
        <f>ROUND(I131*H131,2)</f>
        <v>0</v>
      </c>
      <c r="BL131" s="17" t="s">
        <v>128</v>
      </c>
      <c r="BM131" s="192" t="s">
        <v>277</v>
      </c>
    </row>
    <row r="132" spans="2:65" s="1" customFormat="1" ht="16.5" customHeight="1">
      <c r="B132" s="35"/>
      <c r="C132" s="181" t="s">
        <v>278</v>
      </c>
      <c r="D132" s="181" t="s">
        <v>123</v>
      </c>
      <c r="E132" s="182" t="s">
        <v>279</v>
      </c>
      <c r="F132" s="183" t="s">
        <v>280</v>
      </c>
      <c r="G132" s="184" t="s">
        <v>199</v>
      </c>
      <c r="H132" s="185">
        <v>11.372999999999999</v>
      </c>
      <c r="I132" s="186"/>
      <c r="J132" s="187">
        <f>ROUND(I132*H132,2)</f>
        <v>0</v>
      </c>
      <c r="K132" s="183" t="s">
        <v>127</v>
      </c>
      <c r="L132" s="39"/>
      <c r="M132" s="188" t="s">
        <v>32</v>
      </c>
      <c r="N132" s="189" t="s">
        <v>49</v>
      </c>
      <c r="O132" s="64"/>
      <c r="P132" s="190">
        <f>O132*H132</f>
        <v>0</v>
      </c>
      <c r="Q132" s="190">
        <v>0</v>
      </c>
      <c r="R132" s="190">
        <f>Q132*H132</f>
        <v>0</v>
      </c>
      <c r="S132" s="190">
        <v>0</v>
      </c>
      <c r="T132" s="191">
        <f>S132*H132</f>
        <v>0</v>
      </c>
      <c r="AR132" s="192" t="s">
        <v>128</v>
      </c>
      <c r="AT132" s="192" t="s">
        <v>123</v>
      </c>
      <c r="AU132" s="192" t="s">
        <v>87</v>
      </c>
      <c r="AY132" s="17" t="s">
        <v>120</v>
      </c>
      <c r="BE132" s="193">
        <f>IF(N132="základní",J132,0)</f>
        <v>0</v>
      </c>
      <c r="BF132" s="193">
        <f>IF(N132="snížená",J132,0)</f>
        <v>0</v>
      </c>
      <c r="BG132" s="193">
        <f>IF(N132="zákl. přenesená",J132,0)</f>
        <v>0</v>
      </c>
      <c r="BH132" s="193">
        <f>IF(N132="sníž. přenesená",J132,0)</f>
        <v>0</v>
      </c>
      <c r="BI132" s="193">
        <f>IF(N132="nulová",J132,0)</f>
        <v>0</v>
      </c>
      <c r="BJ132" s="17" t="s">
        <v>85</v>
      </c>
      <c r="BK132" s="193">
        <f>ROUND(I132*H132,2)</f>
        <v>0</v>
      </c>
      <c r="BL132" s="17" t="s">
        <v>128</v>
      </c>
      <c r="BM132" s="192" t="s">
        <v>281</v>
      </c>
    </row>
    <row r="133" spans="2:65" s="12" customFormat="1" ht="11.25">
      <c r="B133" s="200"/>
      <c r="C133" s="201"/>
      <c r="D133" s="202" t="s">
        <v>204</v>
      </c>
      <c r="E133" s="203" t="s">
        <v>32</v>
      </c>
      <c r="F133" s="204" t="s">
        <v>282</v>
      </c>
      <c r="G133" s="201"/>
      <c r="H133" s="205">
        <v>11.372999999999999</v>
      </c>
      <c r="I133" s="206"/>
      <c r="J133" s="201"/>
      <c r="K133" s="201"/>
      <c r="L133" s="207"/>
      <c r="M133" s="208"/>
      <c r="N133" s="209"/>
      <c r="O133" s="209"/>
      <c r="P133" s="209"/>
      <c r="Q133" s="209"/>
      <c r="R133" s="209"/>
      <c r="S133" s="209"/>
      <c r="T133" s="210"/>
      <c r="AT133" s="211" t="s">
        <v>204</v>
      </c>
      <c r="AU133" s="211" t="s">
        <v>87</v>
      </c>
      <c r="AV133" s="12" t="s">
        <v>87</v>
      </c>
      <c r="AW133" s="12" t="s">
        <v>39</v>
      </c>
      <c r="AX133" s="12" t="s">
        <v>85</v>
      </c>
      <c r="AY133" s="211" t="s">
        <v>120</v>
      </c>
    </row>
    <row r="134" spans="2:65" s="11" customFormat="1" ht="22.9" customHeight="1">
      <c r="B134" s="165"/>
      <c r="C134" s="166"/>
      <c r="D134" s="167" t="s">
        <v>77</v>
      </c>
      <c r="E134" s="179" t="s">
        <v>141</v>
      </c>
      <c r="F134" s="179" t="s">
        <v>283</v>
      </c>
      <c r="G134" s="166"/>
      <c r="H134" s="166"/>
      <c r="I134" s="169"/>
      <c r="J134" s="180">
        <f>BK134</f>
        <v>0</v>
      </c>
      <c r="K134" s="166"/>
      <c r="L134" s="171"/>
      <c r="M134" s="172"/>
      <c r="N134" s="173"/>
      <c r="O134" s="173"/>
      <c r="P134" s="174">
        <f>SUM(P135:P141)</f>
        <v>0</v>
      </c>
      <c r="Q134" s="173"/>
      <c r="R134" s="174">
        <f>SUM(R135:R141)</f>
        <v>0</v>
      </c>
      <c r="S134" s="173"/>
      <c r="T134" s="175">
        <f>SUM(T135:T141)</f>
        <v>0</v>
      </c>
      <c r="AR134" s="176" t="s">
        <v>85</v>
      </c>
      <c r="AT134" s="177" t="s">
        <v>77</v>
      </c>
      <c r="AU134" s="177" t="s">
        <v>85</v>
      </c>
      <c r="AY134" s="176" t="s">
        <v>120</v>
      </c>
      <c r="BK134" s="178">
        <f>SUM(BK135:BK141)</f>
        <v>0</v>
      </c>
    </row>
    <row r="135" spans="2:65" s="1" customFormat="1" ht="16.5" customHeight="1">
      <c r="B135" s="35"/>
      <c r="C135" s="181" t="s">
        <v>284</v>
      </c>
      <c r="D135" s="181" t="s">
        <v>123</v>
      </c>
      <c r="E135" s="182" t="s">
        <v>285</v>
      </c>
      <c r="F135" s="183" t="s">
        <v>286</v>
      </c>
      <c r="G135" s="184" t="s">
        <v>192</v>
      </c>
      <c r="H135" s="185">
        <v>4.2</v>
      </c>
      <c r="I135" s="186"/>
      <c r="J135" s="187">
        <f t="shared" ref="J135:J141" si="10">ROUND(I135*H135,2)</f>
        <v>0</v>
      </c>
      <c r="K135" s="183" t="s">
        <v>127</v>
      </c>
      <c r="L135" s="39"/>
      <c r="M135" s="188" t="s">
        <v>32</v>
      </c>
      <c r="N135" s="189" t="s">
        <v>49</v>
      </c>
      <c r="O135" s="64"/>
      <c r="P135" s="190">
        <f t="shared" ref="P135:P141" si="11">O135*H135</f>
        <v>0</v>
      </c>
      <c r="Q135" s="190">
        <v>0</v>
      </c>
      <c r="R135" s="190">
        <f t="shared" ref="R135:R141" si="12">Q135*H135</f>
        <v>0</v>
      </c>
      <c r="S135" s="190">
        <v>0</v>
      </c>
      <c r="T135" s="191">
        <f t="shared" ref="T135:T141" si="13">S135*H135</f>
        <v>0</v>
      </c>
      <c r="AR135" s="192" t="s">
        <v>128</v>
      </c>
      <c r="AT135" s="192" t="s">
        <v>123</v>
      </c>
      <c r="AU135" s="192" t="s">
        <v>87</v>
      </c>
      <c r="AY135" s="17" t="s">
        <v>120</v>
      </c>
      <c r="BE135" s="193">
        <f t="shared" ref="BE135:BE141" si="14">IF(N135="základní",J135,0)</f>
        <v>0</v>
      </c>
      <c r="BF135" s="193">
        <f t="shared" ref="BF135:BF141" si="15">IF(N135="snížená",J135,0)</f>
        <v>0</v>
      </c>
      <c r="BG135" s="193">
        <f t="shared" ref="BG135:BG141" si="16">IF(N135="zákl. přenesená",J135,0)</f>
        <v>0</v>
      </c>
      <c r="BH135" s="193">
        <f t="shared" ref="BH135:BH141" si="17">IF(N135="sníž. přenesená",J135,0)</f>
        <v>0</v>
      </c>
      <c r="BI135" s="193">
        <f t="shared" ref="BI135:BI141" si="18">IF(N135="nulová",J135,0)</f>
        <v>0</v>
      </c>
      <c r="BJ135" s="17" t="s">
        <v>85</v>
      </c>
      <c r="BK135" s="193">
        <f t="shared" ref="BK135:BK141" si="19">ROUND(I135*H135,2)</f>
        <v>0</v>
      </c>
      <c r="BL135" s="17" t="s">
        <v>128</v>
      </c>
      <c r="BM135" s="192" t="s">
        <v>287</v>
      </c>
    </row>
    <row r="136" spans="2:65" s="1" customFormat="1" ht="24" customHeight="1">
      <c r="B136" s="35"/>
      <c r="C136" s="181" t="s">
        <v>288</v>
      </c>
      <c r="D136" s="181" t="s">
        <v>123</v>
      </c>
      <c r="E136" s="182" t="s">
        <v>289</v>
      </c>
      <c r="F136" s="183" t="s">
        <v>290</v>
      </c>
      <c r="G136" s="184" t="s">
        <v>192</v>
      </c>
      <c r="H136" s="185">
        <v>4.2</v>
      </c>
      <c r="I136" s="186"/>
      <c r="J136" s="187">
        <f t="shared" si="10"/>
        <v>0</v>
      </c>
      <c r="K136" s="183" t="s">
        <v>127</v>
      </c>
      <c r="L136" s="39"/>
      <c r="M136" s="188" t="s">
        <v>32</v>
      </c>
      <c r="N136" s="189" t="s">
        <v>49</v>
      </c>
      <c r="O136" s="64"/>
      <c r="P136" s="190">
        <f t="shared" si="11"/>
        <v>0</v>
      </c>
      <c r="Q136" s="190">
        <v>0</v>
      </c>
      <c r="R136" s="190">
        <f t="shared" si="12"/>
        <v>0</v>
      </c>
      <c r="S136" s="190">
        <v>0</v>
      </c>
      <c r="T136" s="191">
        <f t="shared" si="13"/>
        <v>0</v>
      </c>
      <c r="AR136" s="192" t="s">
        <v>128</v>
      </c>
      <c r="AT136" s="192" t="s">
        <v>123</v>
      </c>
      <c r="AU136" s="192" t="s">
        <v>87</v>
      </c>
      <c r="AY136" s="17" t="s">
        <v>120</v>
      </c>
      <c r="BE136" s="193">
        <f t="shared" si="14"/>
        <v>0</v>
      </c>
      <c r="BF136" s="193">
        <f t="shared" si="15"/>
        <v>0</v>
      </c>
      <c r="BG136" s="193">
        <f t="shared" si="16"/>
        <v>0</v>
      </c>
      <c r="BH136" s="193">
        <f t="shared" si="17"/>
        <v>0</v>
      </c>
      <c r="BI136" s="193">
        <f t="shared" si="18"/>
        <v>0</v>
      </c>
      <c r="BJ136" s="17" t="s">
        <v>85</v>
      </c>
      <c r="BK136" s="193">
        <f t="shared" si="19"/>
        <v>0</v>
      </c>
      <c r="BL136" s="17" t="s">
        <v>128</v>
      </c>
      <c r="BM136" s="192" t="s">
        <v>291</v>
      </c>
    </row>
    <row r="137" spans="2:65" s="1" customFormat="1" ht="24" customHeight="1">
      <c r="B137" s="35"/>
      <c r="C137" s="181" t="s">
        <v>292</v>
      </c>
      <c r="D137" s="181" t="s">
        <v>123</v>
      </c>
      <c r="E137" s="182" t="s">
        <v>293</v>
      </c>
      <c r="F137" s="183" t="s">
        <v>294</v>
      </c>
      <c r="G137" s="184" t="s">
        <v>192</v>
      </c>
      <c r="H137" s="185">
        <v>4.2</v>
      </c>
      <c r="I137" s="186"/>
      <c r="J137" s="187">
        <f t="shared" si="10"/>
        <v>0</v>
      </c>
      <c r="K137" s="183" t="s">
        <v>127</v>
      </c>
      <c r="L137" s="39"/>
      <c r="M137" s="188" t="s">
        <v>32</v>
      </c>
      <c r="N137" s="189" t="s">
        <v>49</v>
      </c>
      <c r="O137" s="64"/>
      <c r="P137" s="190">
        <f t="shared" si="11"/>
        <v>0</v>
      </c>
      <c r="Q137" s="190">
        <v>0</v>
      </c>
      <c r="R137" s="190">
        <f t="shared" si="12"/>
        <v>0</v>
      </c>
      <c r="S137" s="190">
        <v>0</v>
      </c>
      <c r="T137" s="191">
        <f t="shared" si="13"/>
        <v>0</v>
      </c>
      <c r="AR137" s="192" t="s">
        <v>128</v>
      </c>
      <c r="AT137" s="192" t="s">
        <v>123</v>
      </c>
      <c r="AU137" s="192" t="s">
        <v>87</v>
      </c>
      <c r="AY137" s="17" t="s">
        <v>120</v>
      </c>
      <c r="BE137" s="193">
        <f t="shared" si="14"/>
        <v>0</v>
      </c>
      <c r="BF137" s="193">
        <f t="shared" si="15"/>
        <v>0</v>
      </c>
      <c r="BG137" s="193">
        <f t="shared" si="16"/>
        <v>0</v>
      </c>
      <c r="BH137" s="193">
        <f t="shared" si="17"/>
        <v>0</v>
      </c>
      <c r="BI137" s="193">
        <f t="shared" si="18"/>
        <v>0</v>
      </c>
      <c r="BJ137" s="17" t="s">
        <v>85</v>
      </c>
      <c r="BK137" s="193">
        <f t="shared" si="19"/>
        <v>0</v>
      </c>
      <c r="BL137" s="17" t="s">
        <v>128</v>
      </c>
      <c r="BM137" s="192" t="s">
        <v>295</v>
      </c>
    </row>
    <row r="138" spans="2:65" s="1" customFormat="1" ht="24" customHeight="1">
      <c r="B138" s="35"/>
      <c r="C138" s="181" t="s">
        <v>296</v>
      </c>
      <c r="D138" s="181" t="s">
        <v>123</v>
      </c>
      <c r="E138" s="182" t="s">
        <v>297</v>
      </c>
      <c r="F138" s="183" t="s">
        <v>298</v>
      </c>
      <c r="G138" s="184" t="s">
        <v>192</v>
      </c>
      <c r="H138" s="185">
        <v>4.2</v>
      </c>
      <c r="I138" s="186"/>
      <c r="J138" s="187">
        <f t="shared" si="10"/>
        <v>0</v>
      </c>
      <c r="K138" s="183" t="s">
        <v>127</v>
      </c>
      <c r="L138" s="39"/>
      <c r="M138" s="188" t="s">
        <v>32</v>
      </c>
      <c r="N138" s="189" t="s">
        <v>49</v>
      </c>
      <c r="O138" s="64"/>
      <c r="P138" s="190">
        <f t="shared" si="11"/>
        <v>0</v>
      </c>
      <c r="Q138" s="190">
        <v>0</v>
      </c>
      <c r="R138" s="190">
        <f t="shared" si="12"/>
        <v>0</v>
      </c>
      <c r="S138" s="190">
        <v>0</v>
      </c>
      <c r="T138" s="191">
        <f t="shared" si="13"/>
        <v>0</v>
      </c>
      <c r="AR138" s="192" t="s">
        <v>128</v>
      </c>
      <c r="AT138" s="192" t="s">
        <v>123</v>
      </c>
      <c r="AU138" s="192" t="s">
        <v>87</v>
      </c>
      <c r="AY138" s="17" t="s">
        <v>120</v>
      </c>
      <c r="BE138" s="193">
        <f t="shared" si="14"/>
        <v>0</v>
      </c>
      <c r="BF138" s="193">
        <f t="shared" si="15"/>
        <v>0</v>
      </c>
      <c r="BG138" s="193">
        <f t="shared" si="16"/>
        <v>0</v>
      </c>
      <c r="BH138" s="193">
        <f t="shared" si="17"/>
        <v>0</v>
      </c>
      <c r="BI138" s="193">
        <f t="shared" si="18"/>
        <v>0</v>
      </c>
      <c r="BJ138" s="17" t="s">
        <v>85</v>
      </c>
      <c r="BK138" s="193">
        <f t="shared" si="19"/>
        <v>0</v>
      </c>
      <c r="BL138" s="17" t="s">
        <v>128</v>
      </c>
      <c r="BM138" s="192" t="s">
        <v>299</v>
      </c>
    </row>
    <row r="139" spans="2:65" s="1" customFormat="1" ht="16.5" customHeight="1">
      <c r="B139" s="35"/>
      <c r="C139" s="181" t="s">
        <v>300</v>
      </c>
      <c r="D139" s="181" t="s">
        <v>123</v>
      </c>
      <c r="E139" s="182" t="s">
        <v>301</v>
      </c>
      <c r="F139" s="183" t="s">
        <v>302</v>
      </c>
      <c r="G139" s="184" t="s">
        <v>192</v>
      </c>
      <c r="H139" s="185">
        <v>4.2</v>
      </c>
      <c r="I139" s="186"/>
      <c r="J139" s="187">
        <f t="shared" si="10"/>
        <v>0</v>
      </c>
      <c r="K139" s="183" t="s">
        <v>127</v>
      </c>
      <c r="L139" s="39"/>
      <c r="M139" s="188" t="s">
        <v>32</v>
      </c>
      <c r="N139" s="189" t="s">
        <v>49</v>
      </c>
      <c r="O139" s="64"/>
      <c r="P139" s="190">
        <f t="shared" si="11"/>
        <v>0</v>
      </c>
      <c r="Q139" s="190">
        <v>0</v>
      </c>
      <c r="R139" s="190">
        <f t="shared" si="12"/>
        <v>0</v>
      </c>
      <c r="S139" s="190">
        <v>0</v>
      </c>
      <c r="T139" s="191">
        <f t="shared" si="13"/>
        <v>0</v>
      </c>
      <c r="AR139" s="192" t="s">
        <v>128</v>
      </c>
      <c r="AT139" s="192" t="s">
        <v>123</v>
      </c>
      <c r="AU139" s="192" t="s">
        <v>87</v>
      </c>
      <c r="AY139" s="17" t="s">
        <v>120</v>
      </c>
      <c r="BE139" s="193">
        <f t="shared" si="14"/>
        <v>0</v>
      </c>
      <c r="BF139" s="193">
        <f t="shared" si="15"/>
        <v>0</v>
      </c>
      <c r="BG139" s="193">
        <f t="shared" si="16"/>
        <v>0</v>
      </c>
      <c r="BH139" s="193">
        <f t="shared" si="17"/>
        <v>0</v>
      </c>
      <c r="BI139" s="193">
        <f t="shared" si="18"/>
        <v>0</v>
      </c>
      <c r="BJ139" s="17" t="s">
        <v>85</v>
      </c>
      <c r="BK139" s="193">
        <f t="shared" si="19"/>
        <v>0</v>
      </c>
      <c r="BL139" s="17" t="s">
        <v>128</v>
      </c>
      <c r="BM139" s="192" t="s">
        <v>303</v>
      </c>
    </row>
    <row r="140" spans="2:65" s="1" customFormat="1" ht="16.5" customHeight="1">
      <c r="B140" s="35"/>
      <c r="C140" s="181" t="s">
        <v>304</v>
      </c>
      <c r="D140" s="181" t="s">
        <v>123</v>
      </c>
      <c r="E140" s="182" t="s">
        <v>305</v>
      </c>
      <c r="F140" s="183" t="s">
        <v>306</v>
      </c>
      <c r="G140" s="184" t="s">
        <v>192</v>
      </c>
      <c r="H140" s="185">
        <v>4.2</v>
      </c>
      <c r="I140" s="186"/>
      <c r="J140" s="187">
        <f t="shared" si="10"/>
        <v>0</v>
      </c>
      <c r="K140" s="183" t="s">
        <v>127</v>
      </c>
      <c r="L140" s="39"/>
      <c r="M140" s="188" t="s">
        <v>32</v>
      </c>
      <c r="N140" s="189" t="s">
        <v>49</v>
      </c>
      <c r="O140" s="64"/>
      <c r="P140" s="190">
        <f t="shared" si="11"/>
        <v>0</v>
      </c>
      <c r="Q140" s="190">
        <v>0</v>
      </c>
      <c r="R140" s="190">
        <f t="shared" si="12"/>
        <v>0</v>
      </c>
      <c r="S140" s="190">
        <v>0</v>
      </c>
      <c r="T140" s="191">
        <f t="shared" si="13"/>
        <v>0</v>
      </c>
      <c r="AR140" s="192" t="s">
        <v>128</v>
      </c>
      <c r="AT140" s="192" t="s">
        <v>123</v>
      </c>
      <c r="AU140" s="192" t="s">
        <v>87</v>
      </c>
      <c r="AY140" s="17" t="s">
        <v>120</v>
      </c>
      <c r="BE140" s="193">
        <f t="shared" si="14"/>
        <v>0</v>
      </c>
      <c r="BF140" s="193">
        <f t="shared" si="15"/>
        <v>0</v>
      </c>
      <c r="BG140" s="193">
        <f t="shared" si="16"/>
        <v>0</v>
      </c>
      <c r="BH140" s="193">
        <f t="shared" si="17"/>
        <v>0</v>
      </c>
      <c r="BI140" s="193">
        <f t="shared" si="18"/>
        <v>0</v>
      </c>
      <c r="BJ140" s="17" t="s">
        <v>85</v>
      </c>
      <c r="BK140" s="193">
        <f t="shared" si="19"/>
        <v>0</v>
      </c>
      <c r="BL140" s="17" t="s">
        <v>128</v>
      </c>
      <c r="BM140" s="192" t="s">
        <v>307</v>
      </c>
    </row>
    <row r="141" spans="2:65" s="1" customFormat="1" ht="24" customHeight="1">
      <c r="B141" s="35"/>
      <c r="C141" s="181" t="s">
        <v>308</v>
      </c>
      <c r="D141" s="181" t="s">
        <v>123</v>
      </c>
      <c r="E141" s="182" t="s">
        <v>309</v>
      </c>
      <c r="F141" s="183" t="s">
        <v>310</v>
      </c>
      <c r="G141" s="184" t="s">
        <v>192</v>
      </c>
      <c r="H141" s="185">
        <v>4.2</v>
      </c>
      <c r="I141" s="186"/>
      <c r="J141" s="187">
        <f t="shared" si="10"/>
        <v>0</v>
      </c>
      <c r="K141" s="183" t="s">
        <v>127</v>
      </c>
      <c r="L141" s="39"/>
      <c r="M141" s="188" t="s">
        <v>32</v>
      </c>
      <c r="N141" s="189" t="s">
        <v>49</v>
      </c>
      <c r="O141" s="64"/>
      <c r="P141" s="190">
        <f t="shared" si="11"/>
        <v>0</v>
      </c>
      <c r="Q141" s="190">
        <v>0</v>
      </c>
      <c r="R141" s="190">
        <f t="shared" si="12"/>
        <v>0</v>
      </c>
      <c r="S141" s="190">
        <v>0</v>
      </c>
      <c r="T141" s="191">
        <f t="shared" si="13"/>
        <v>0</v>
      </c>
      <c r="AR141" s="192" t="s">
        <v>128</v>
      </c>
      <c r="AT141" s="192" t="s">
        <v>123</v>
      </c>
      <c r="AU141" s="192" t="s">
        <v>87</v>
      </c>
      <c r="AY141" s="17" t="s">
        <v>120</v>
      </c>
      <c r="BE141" s="193">
        <f t="shared" si="14"/>
        <v>0</v>
      </c>
      <c r="BF141" s="193">
        <f t="shared" si="15"/>
        <v>0</v>
      </c>
      <c r="BG141" s="193">
        <f t="shared" si="16"/>
        <v>0</v>
      </c>
      <c r="BH141" s="193">
        <f t="shared" si="17"/>
        <v>0</v>
      </c>
      <c r="BI141" s="193">
        <f t="shared" si="18"/>
        <v>0</v>
      </c>
      <c r="BJ141" s="17" t="s">
        <v>85</v>
      </c>
      <c r="BK141" s="193">
        <f t="shared" si="19"/>
        <v>0</v>
      </c>
      <c r="BL141" s="17" t="s">
        <v>128</v>
      </c>
      <c r="BM141" s="192" t="s">
        <v>311</v>
      </c>
    </row>
    <row r="142" spans="2:65" s="11" customFormat="1" ht="22.9" customHeight="1">
      <c r="B142" s="165"/>
      <c r="C142" s="166"/>
      <c r="D142" s="167" t="s">
        <v>77</v>
      </c>
      <c r="E142" s="179" t="s">
        <v>130</v>
      </c>
      <c r="F142" s="179" t="s">
        <v>131</v>
      </c>
      <c r="G142" s="166"/>
      <c r="H142" s="166"/>
      <c r="I142" s="169"/>
      <c r="J142" s="180">
        <f>BK142</f>
        <v>0</v>
      </c>
      <c r="K142" s="166"/>
      <c r="L142" s="171"/>
      <c r="M142" s="172"/>
      <c r="N142" s="173"/>
      <c r="O142" s="173"/>
      <c r="P142" s="174">
        <f>SUM(P143:P163)</f>
        <v>0</v>
      </c>
      <c r="Q142" s="173"/>
      <c r="R142" s="174">
        <f>SUM(R143:R163)</f>
        <v>7.7365259999999996</v>
      </c>
      <c r="S142" s="173"/>
      <c r="T142" s="175">
        <f>SUM(T143:T163)</f>
        <v>0</v>
      </c>
      <c r="AR142" s="176" t="s">
        <v>85</v>
      </c>
      <c r="AT142" s="177" t="s">
        <v>77</v>
      </c>
      <c r="AU142" s="177" t="s">
        <v>85</v>
      </c>
      <c r="AY142" s="176" t="s">
        <v>120</v>
      </c>
      <c r="BK142" s="178">
        <f>SUM(BK143:BK163)</f>
        <v>0</v>
      </c>
    </row>
    <row r="143" spans="2:65" s="1" customFormat="1" ht="24" customHeight="1">
      <c r="B143" s="35"/>
      <c r="C143" s="181" t="s">
        <v>312</v>
      </c>
      <c r="D143" s="181" t="s">
        <v>123</v>
      </c>
      <c r="E143" s="182" t="s">
        <v>313</v>
      </c>
      <c r="F143" s="183" t="s">
        <v>314</v>
      </c>
      <c r="G143" s="184" t="s">
        <v>126</v>
      </c>
      <c r="H143" s="185">
        <v>332.5</v>
      </c>
      <c r="I143" s="186"/>
      <c r="J143" s="187">
        <f t="shared" ref="J143:J163" si="20">ROUND(I143*H143,2)</f>
        <v>0</v>
      </c>
      <c r="K143" s="183" t="s">
        <v>127</v>
      </c>
      <c r="L143" s="39"/>
      <c r="M143" s="188" t="s">
        <v>32</v>
      </c>
      <c r="N143" s="189" t="s">
        <v>49</v>
      </c>
      <c r="O143" s="64"/>
      <c r="P143" s="190">
        <f t="shared" ref="P143:P163" si="21">O143*H143</f>
        <v>0</v>
      </c>
      <c r="Q143" s="190">
        <v>1.1480000000000001E-2</v>
      </c>
      <c r="R143" s="190">
        <f t="shared" ref="R143:R163" si="22">Q143*H143</f>
        <v>3.8171000000000004</v>
      </c>
      <c r="S143" s="190">
        <v>0</v>
      </c>
      <c r="T143" s="191">
        <f t="shared" ref="T143:T163" si="23">S143*H143</f>
        <v>0</v>
      </c>
      <c r="AR143" s="192" t="s">
        <v>128</v>
      </c>
      <c r="AT143" s="192" t="s">
        <v>123</v>
      </c>
      <c r="AU143" s="192" t="s">
        <v>87</v>
      </c>
      <c r="AY143" s="17" t="s">
        <v>120</v>
      </c>
      <c r="BE143" s="193">
        <f t="shared" ref="BE143:BE163" si="24">IF(N143="základní",J143,0)</f>
        <v>0</v>
      </c>
      <c r="BF143" s="193">
        <f t="shared" ref="BF143:BF163" si="25">IF(N143="snížená",J143,0)</f>
        <v>0</v>
      </c>
      <c r="BG143" s="193">
        <f t="shared" ref="BG143:BG163" si="26">IF(N143="zákl. přenesená",J143,0)</f>
        <v>0</v>
      </c>
      <c r="BH143" s="193">
        <f t="shared" ref="BH143:BH163" si="27">IF(N143="sníž. přenesená",J143,0)</f>
        <v>0</v>
      </c>
      <c r="BI143" s="193">
        <f t="shared" ref="BI143:BI163" si="28">IF(N143="nulová",J143,0)</f>
        <v>0</v>
      </c>
      <c r="BJ143" s="17" t="s">
        <v>85</v>
      </c>
      <c r="BK143" s="193">
        <f t="shared" ref="BK143:BK163" si="29">ROUND(I143*H143,2)</f>
        <v>0</v>
      </c>
      <c r="BL143" s="17" t="s">
        <v>128</v>
      </c>
      <c r="BM143" s="192" t="s">
        <v>315</v>
      </c>
    </row>
    <row r="144" spans="2:65" s="1" customFormat="1" ht="16.5" customHeight="1">
      <c r="B144" s="35"/>
      <c r="C144" s="181" t="s">
        <v>316</v>
      </c>
      <c r="D144" s="181" t="s">
        <v>123</v>
      </c>
      <c r="E144" s="182" t="s">
        <v>317</v>
      </c>
      <c r="F144" s="183" t="s">
        <v>318</v>
      </c>
      <c r="G144" s="184" t="s">
        <v>126</v>
      </c>
      <c r="H144" s="185">
        <v>8.8000000000000007</v>
      </c>
      <c r="I144" s="186"/>
      <c r="J144" s="187">
        <f t="shared" si="20"/>
        <v>0</v>
      </c>
      <c r="K144" s="183" t="s">
        <v>127</v>
      </c>
      <c r="L144" s="39"/>
      <c r="M144" s="188" t="s">
        <v>32</v>
      </c>
      <c r="N144" s="189" t="s">
        <v>49</v>
      </c>
      <c r="O144" s="64"/>
      <c r="P144" s="190">
        <f t="shared" si="21"/>
        <v>0</v>
      </c>
      <c r="Q144" s="190">
        <v>2.0000000000000002E-5</v>
      </c>
      <c r="R144" s="190">
        <f t="shared" si="22"/>
        <v>1.7600000000000002E-4</v>
      </c>
      <c r="S144" s="190">
        <v>0</v>
      </c>
      <c r="T144" s="191">
        <f t="shared" si="23"/>
        <v>0</v>
      </c>
      <c r="AR144" s="192" t="s">
        <v>128</v>
      </c>
      <c r="AT144" s="192" t="s">
        <v>123</v>
      </c>
      <c r="AU144" s="192" t="s">
        <v>87</v>
      </c>
      <c r="AY144" s="17" t="s">
        <v>120</v>
      </c>
      <c r="BE144" s="193">
        <f t="shared" si="24"/>
        <v>0</v>
      </c>
      <c r="BF144" s="193">
        <f t="shared" si="25"/>
        <v>0</v>
      </c>
      <c r="BG144" s="193">
        <f t="shared" si="26"/>
        <v>0</v>
      </c>
      <c r="BH144" s="193">
        <f t="shared" si="27"/>
        <v>0</v>
      </c>
      <c r="BI144" s="193">
        <f t="shared" si="28"/>
        <v>0</v>
      </c>
      <c r="BJ144" s="17" t="s">
        <v>85</v>
      </c>
      <c r="BK144" s="193">
        <f t="shared" si="29"/>
        <v>0</v>
      </c>
      <c r="BL144" s="17" t="s">
        <v>128</v>
      </c>
      <c r="BM144" s="192" t="s">
        <v>319</v>
      </c>
    </row>
    <row r="145" spans="2:65" s="1" customFormat="1" ht="24" customHeight="1">
      <c r="B145" s="35"/>
      <c r="C145" s="181" t="s">
        <v>320</v>
      </c>
      <c r="D145" s="181" t="s">
        <v>123</v>
      </c>
      <c r="E145" s="182" t="s">
        <v>321</v>
      </c>
      <c r="F145" s="183" t="s">
        <v>322</v>
      </c>
      <c r="G145" s="184" t="s">
        <v>134</v>
      </c>
      <c r="H145" s="185">
        <v>39</v>
      </c>
      <c r="I145" s="186"/>
      <c r="J145" s="187">
        <f t="shared" si="20"/>
        <v>0</v>
      </c>
      <c r="K145" s="183" t="s">
        <v>127</v>
      </c>
      <c r="L145" s="39"/>
      <c r="M145" s="188" t="s">
        <v>32</v>
      </c>
      <c r="N145" s="189" t="s">
        <v>49</v>
      </c>
      <c r="O145" s="64"/>
      <c r="P145" s="190">
        <f t="shared" si="21"/>
        <v>0</v>
      </c>
      <c r="Q145" s="190">
        <v>0</v>
      </c>
      <c r="R145" s="190">
        <f t="shared" si="22"/>
        <v>0</v>
      </c>
      <c r="S145" s="190">
        <v>0</v>
      </c>
      <c r="T145" s="191">
        <f t="shared" si="23"/>
        <v>0</v>
      </c>
      <c r="AR145" s="192" t="s">
        <v>128</v>
      </c>
      <c r="AT145" s="192" t="s">
        <v>123</v>
      </c>
      <c r="AU145" s="192" t="s">
        <v>87</v>
      </c>
      <c r="AY145" s="17" t="s">
        <v>120</v>
      </c>
      <c r="BE145" s="193">
        <f t="shared" si="24"/>
        <v>0</v>
      </c>
      <c r="BF145" s="193">
        <f t="shared" si="25"/>
        <v>0</v>
      </c>
      <c r="BG145" s="193">
        <f t="shared" si="26"/>
        <v>0</v>
      </c>
      <c r="BH145" s="193">
        <f t="shared" si="27"/>
        <v>0</v>
      </c>
      <c r="BI145" s="193">
        <f t="shared" si="28"/>
        <v>0</v>
      </c>
      <c r="BJ145" s="17" t="s">
        <v>85</v>
      </c>
      <c r="BK145" s="193">
        <f t="shared" si="29"/>
        <v>0</v>
      </c>
      <c r="BL145" s="17" t="s">
        <v>128</v>
      </c>
      <c r="BM145" s="192" t="s">
        <v>323</v>
      </c>
    </row>
    <row r="146" spans="2:65" s="1" customFormat="1" ht="16.5" customHeight="1">
      <c r="B146" s="35"/>
      <c r="C146" s="234" t="s">
        <v>324</v>
      </c>
      <c r="D146" s="234" t="s">
        <v>243</v>
      </c>
      <c r="E146" s="235" t="s">
        <v>325</v>
      </c>
      <c r="F146" s="236" t="s">
        <v>326</v>
      </c>
      <c r="G146" s="237" t="s">
        <v>134</v>
      </c>
      <c r="H146" s="238">
        <v>19</v>
      </c>
      <c r="I146" s="239"/>
      <c r="J146" s="240">
        <f t="shared" si="20"/>
        <v>0</v>
      </c>
      <c r="K146" s="236" t="s">
        <v>127</v>
      </c>
      <c r="L146" s="241"/>
      <c r="M146" s="242" t="s">
        <v>32</v>
      </c>
      <c r="N146" s="243" t="s">
        <v>49</v>
      </c>
      <c r="O146" s="64"/>
      <c r="P146" s="190">
        <f t="shared" si="21"/>
        <v>0</v>
      </c>
      <c r="Q146" s="190">
        <v>6.4999999999999997E-4</v>
      </c>
      <c r="R146" s="190">
        <f t="shared" si="22"/>
        <v>1.235E-2</v>
      </c>
      <c r="S146" s="190">
        <v>0</v>
      </c>
      <c r="T146" s="191">
        <f t="shared" si="23"/>
        <v>0</v>
      </c>
      <c r="AR146" s="192" t="s">
        <v>130</v>
      </c>
      <c r="AT146" s="192" t="s">
        <v>243</v>
      </c>
      <c r="AU146" s="192" t="s">
        <v>87</v>
      </c>
      <c r="AY146" s="17" t="s">
        <v>120</v>
      </c>
      <c r="BE146" s="193">
        <f t="shared" si="24"/>
        <v>0</v>
      </c>
      <c r="BF146" s="193">
        <f t="shared" si="25"/>
        <v>0</v>
      </c>
      <c r="BG146" s="193">
        <f t="shared" si="26"/>
        <v>0</v>
      </c>
      <c r="BH146" s="193">
        <f t="shared" si="27"/>
        <v>0</v>
      </c>
      <c r="BI146" s="193">
        <f t="shared" si="28"/>
        <v>0</v>
      </c>
      <c r="BJ146" s="17" t="s">
        <v>85</v>
      </c>
      <c r="BK146" s="193">
        <f t="shared" si="29"/>
        <v>0</v>
      </c>
      <c r="BL146" s="17" t="s">
        <v>128</v>
      </c>
      <c r="BM146" s="192" t="s">
        <v>327</v>
      </c>
    </row>
    <row r="147" spans="2:65" s="1" customFormat="1" ht="16.5" customHeight="1">
      <c r="B147" s="35"/>
      <c r="C147" s="234" t="s">
        <v>328</v>
      </c>
      <c r="D147" s="234" t="s">
        <v>243</v>
      </c>
      <c r="E147" s="235" t="s">
        <v>329</v>
      </c>
      <c r="F147" s="236" t="s">
        <v>330</v>
      </c>
      <c r="G147" s="237" t="s">
        <v>134</v>
      </c>
      <c r="H147" s="238">
        <v>20</v>
      </c>
      <c r="I147" s="239"/>
      <c r="J147" s="240">
        <f t="shared" si="20"/>
        <v>0</v>
      </c>
      <c r="K147" s="236" t="s">
        <v>127</v>
      </c>
      <c r="L147" s="241"/>
      <c r="M147" s="242" t="s">
        <v>32</v>
      </c>
      <c r="N147" s="243" t="s">
        <v>49</v>
      </c>
      <c r="O147" s="64"/>
      <c r="P147" s="190">
        <f t="shared" si="21"/>
        <v>0</v>
      </c>
      <c r="Q147" s="190">
        <v>2.9E-4</v>
      </c>
      <c r="R147" s="190">
        <f t="shared" si="22"/>
        <v>5.7999999999999996E-3</v>
      </c>
      <c r="S147" s="190">
        <v>0</v>
      </c>
      <c r="T147" s="191">
        <f t="shared" si="23"/>
        <v>0</v>
      </c>
      <c r="AR147" s="192" t="s">
        <v>130</v>
      </c>
      <c r="AT147" s="192" t="s">
        <v>243</v>
      </c>
      <c r="AU147" s="192" t="s">
        <v>87</v>
      </c>
      <c r="AY147" s="17" t="s">
        <v>120</v>
      </c>
      <c r="BE147" s="193">
        <f t="shared" si="24"/>
        <v>0</v>
      </c>
      <c r="BF147" s="193">
        <f t="shared" si="25"/>
        <v>0</v>
      </c>
      <c r="BG147" s="193">
        <f t="shared" si="26"/>
        <v>0</v>
      </c>
      <c r="BH147" s="193">
        <f t="shared" si="27"/>
        <v>0</v>
      </c>
      <c r="BI147" s="193">
        <f t="shared" si="28"/>
        <v>0</v>
      </c>
      <c r="BJ147" s="17" t="s">
        <v>85</v>
      </c>
      <c r="BK147" s="193">
        <f t="shared" si="29"/>
        <v>0</v>
      </c>
      <c r="BL147" s="17" t="s">
        <v>128</v>
      </c>
      <c r="BM147" s="192" t="s">
        <v>331</v>
      </c>
    </row>
    <row r="148" spans="2:65" s="1" customFormat="1" ht="24" customHeight="1">
      <c r="B148" s="35"/>
      <c r="C148" s="181" t="s">
        <v>332</v>
      </c>
      <c r="D148" s="181" t="s">
        <v>123</v>
      </c>
      <c r="E148" s="182" t="s">
        <v>333</v>
      </c>
      <c r="F148" s="183" t="s">
        <v>334</v>
      </c>
      <c r="G148" s="184" t="s">
        <v>134</v>
      </c>
      <c r="H148" s="185">
        <v>20</v>
      </c>
      <c r="I148" s="186"/>
      <c r="J148" s="187">
        <f t="shared" si="20"/>
        <v>0</v>
      </c>
      <c r="K148" s="183" t="s">
        <v>127</v>
      </c>
      <c r="L148" s="39"/>
      <c r="M148" s="188" t="s">
        <v>32</v>
      </c>
      <c r="N148" s="189" t="s">
        <v>49</v>
      </c>
      <c r="O148" s="64"/>
      <c r="P148" s="190">
        <f t="shared" si="21"/>
        <v>0</v>
      </c>
      <c r="Q148" s="190">
        <v>1.0000000000000001E-5</v>
      </c>
      <c r="R148" s="190">
        <f t="shared" si="22"/>
        <v>2.0000000000000001E-4</v>
      </c>
      <c r="S148" s="190">
        <v>0</v>
      </c>
      <c r="T148" s="191">
        <f t="shared" si="23"/>
        <v>0</v>
      </c>
      <c r="AR148" s="192" t="s">
        <v>128</v>
      </c>
      <c r="AT148" s="192" t="s">
        <v>123</v>
      </c>
      <c r="AU148" s="192" t="s">
        <v>87</v>
      </c>
      <c r="AY148" s="17" t="s">
        <v>120</v>
      </c>
      <c r="BE148" s="193">
        <f t="shared" si="24"/>
        <v>0</v>
      </c>
      <c r="BF148" s="193">
        <f t="shared" si="25"/>
        <v>0</v>
      </c>
      <c r="BG148" s="193">
        <f t="shared" si="26"/>
        <v>0</v>
      </c>
      <c r="BH148" s="193">
        <f t="shared" si="27"/>
        <v>0</v>
      </c>
      <c r="BI148" s="193">
        <f t="shared" si="28"/>
        <v>0</v>
      </c>
      <c r="BJ148" s="17" t="s">
        <v>85</v>
      </c>
      <c r="BK148" s="193">
        <f t="shared" si="29"/>
        <v>0</v>
      </c>
      <c r="BL148" s="17" t="s">
        <v>128</v>
      </c>
      <c r="BM148" s="192" t="s">
        <v>335</v>
      </c>
    </row>
    <row r="149" spans="2:65" s="1" customFormat="1" ht="16.5" customHeight="1">
      <c r="B149" s="35"/>
      <c r="C149" s="234" t="s">
        <v>336</v>
      </c>
      <c r="D149" s="234" t="s">
        <v>243</v>
      </c>
      <c r="E149" s="235" t="s">
        <v>337</v>
      </c>
      <c r="F149" s="236" t="s">
        <v>338</v>
      </c>
      <c r="G149" s="237" t="s">
        <v>134</v>
      </c>
      <c r="H149" s="238">
        <v>19</v>
      </c>
      <c r="I149" s="239"/>
      <c r="J149" s="240">
        <f t="shared" si="20"/>
        <v>0</v>
      </c>
      <c r="K149" s="236" t="s">
        <v>32</v>
      </c>
      <c r="L149" s="241"/>
      <c r="M149" s="242" t="s">
        <v>32</v>
      </c>
      <c r="N149" s="243" t="s">
        <v>49</v>
      </c>
      <c r="O149" s="64"/>
      <c r="P149" s="190">
        <f t="shared" si="21"/>
        <v>0</v>
      </c>
      <c r="Q149" s="190">
        <v>7.3000000000000001E-3</v>
      </c>
      <c r="R149" s="190">
        <f t="shared" si="22"/>
        <v>0.13869999999999999</v>
      </c>
      <c r="S149" s="190">
        <v>0</v>
      </c>
      <c r="T149" s="191">
        <f t="shared" si="23"/>
        <v>0</v>
      </c>
      <c r="AR149" s="192" t="s">
        <v>130</v>
      </c>
      <c r="AT149" s="192" t="s">
        <v>243</v>
      </c>
      <c r="AU149" s="192" t="s">
        <v>87</v>
      </c>
      <c r="AY149" s="17" t="s">
        <v>120</v>
      </c>
      <c r="BE149" s="193">
        <f t="shared" si="24"/>
        <v>0</v>
      </c>
      <c r="BF149" s="193">
        <f t="shared" si="25"/>
        <v>0</v>
      </c>
      <c r="BG149" s="193">
        <f t="shared" si="26"/>
        <v>0</v>
      </c>
      <c r="BH149" s="193">
        <f t="shared" si="27"/>
        <v>0</v>
      </c>
      <c r="BI149" s="193">
        <f t="shared" si="28"/>
        <v>0</v>
      </c>
      <c r="BJ149" s="17" t="s">
        <v>85</v>
      </c>
      <c r="BK149" s="193">
        <f t="shared" si="29"/>
        <v>0</v>
      </c>
      <c r="BL149" s="17" t="s">
        <v>128</v>
      </c>
      <c r="BM149" s="192" t="s">
        <v>339</v>
      </c>
    </row>
    <row r="150" spans="2:65" s="1" customFormat="1" ht="16.5" customHeight="1">
      <c r="B150" s="35"/>
      <c r="C150" s="234" t="s">
        <v>340</v>
      </c>
      <c r="D150" s="234" t="s">
        <v>243</v>
      </c>
      <c r="E150" s="235" t="s">
        <v>341</v>
      </c>
      <c r="F150" s="236" t="s">
        <v>342</v>
      </c>
      <c r="G150" s="237" t="s">
        <v>134</v>
      </c>
      <c r="H150" s="238">
        <v>1</v>
      </c>
      <c r="I150" s="239"/>
      <c r="J150" s="240">
        <f t="shared" si="20"/>
        <v>0</v>
      </c>
      <c r="K150" s="236" t="s">
        <v>32</v>
      </c>
      <c r="L150" s="241"/>
      <c r="M150" s="242" t="s">
        <v>32</v>
      </c>
      <c r="N150" s="243" t="s">
        <v>49</v>
      </c>
      <c r="O150" s="64"/>
      <c r="P150" s="190">
        <f t="shared" si="21"/>
        <v>0</v>
      </c>
      <c r="Q150" s="190">
        <v>1.9E-3</v>
      </c>
      <c r="R150" s="190">
        <f t="shared" si="22"/>
        <v>1.9E-3</v>
      </c>
      <c r="S150" s="190">
        <v>0</v>
      </c>
      <c r="T150" s="191">
        <f t="shared" si="23"/>
        <v>0</v>
      </c>
      <c r="AR150" s="192" t="s">
        <v>130</v>
      </c>
      <c r="AT150" s="192" t="s">
        <v>243</v>
      </c>
      <c r="AU150" s="192" t="s">
        <v>87</v>
      </c>
      <c r="AY150" s="17" t="s">
        <v>120</v>
      </c>
      <c r="BE150" s="193">
        <f t="shared" si="24"/>
        <v>0</v>
      </c>
      <c r="BF150" s="193">
        <f t="shared" si="25"/>
        <v>0</v>
      </c>
      <c r="BG150" s="193">
        <f t="shared" si="26"/>
        <v>0</v>
      </c>
      <c r="BH150" s="193">
        <f t="shared" si="27"/>
        <v>0</v>
      </c>
      <c r="BI150" s="193">
        <f t="shared" si="28"/>
        <v>0</v>
      </c>
      <c r="BJ150" s="17" t="s">
        <v>85</v>
      </c>
      <c r="BK150" s="193">
        <f t="shared" si="29"/>
        <v>0</v>
      </c>
      <c r="BL150" s="17" t="s">
        <v>128</v>
      </c>
      <c r="BM150" s="192" t="s">
        <v>343</v>
      </c>
    </row>
    <row r="151" spans="2:65" s="1" customFormat="1" ht="16.5" customHeight="1">
      <c r="B151" s="35"/>
      <c r="C151" s="181" t="s">
        <v>344</v>
      </c>
      <c r="D151" s="181" t="s">
        <v>123</v>
      </c>
      <c r="E151" s="182" t="s">
        <v>345</v>
      </c>
      <c r="F151" s="183" t="s">
        <v>346</v>
      </c>
      <c r="G151" s="184" t="s">
        <v>134</v>
      </c>
      <c r="H151" s="185">
        <v>17</v>
      </c>
      <c r="I151" s="186"/>
      <c r="J151" s="187">
        <f t="shared" si="20"/>
        <v>0</v>
      </c>
      <c r="K151" s="183" t="s">
        <v>32</v>
      </c>
      <c r="L151" s="39"/>
      <c r="M151" s="188" t="s">
        <v>32</v>
      </c>
      <c r="N151" s="189" t="s">
        <v>49</v>
      </c>
      <c r="O151" s="64"/>
      <c r="P151" s="190">
        <f t="shared" si="21"/>
        <v>0</v>
      </c>
      <c r="Q151" s="190">
        <v>0</v>
      </c>
      <c r="R151" s="190">
        <f t="shared" si="22"/>
        <v>0</v>
      </c>
      <c r="S151" s="190">
        <v>0</v>
      </c>
      <c r="T151" s="191">
        <f t="shared" si="23"/>
        <v>0</v>
      </c>
      <c r="AR151" s="192" t="s">
        <v>128</v>
      </c>
      <c r="AT151" s="192" t="s">
        <v>123</v>
      </c>
      <c r="AU151" s="192" t="s">
        <v>87</v>
      </c>
      <c r="AY151" s="17" t="s">
        <v>120</v>
      </c>
      <c r="BE151" s="193">
        <f t="shared" si="24"/>
        <v>0</v>
      </c>
      <c r="BF151" s="193">
        <f t="shared" si="25"/>
        <v>0</v>
      </c>
      <c r="BG151" s="193">
        <f t="shared" si="26"/>
        <v>0</v>
      </c>
      <c r="BH151" s="193">
        <f t="shared" si="27"/>
        <v>0</v>
      </c>
      <c r="BI151" s="193">
        <f t="shared" si="28"/>
        <v>0</v>
      </c>
      <c r="BJ151" s="17" t="s">
        <v>85</v>
      </c>
      <c r="BK151" s="193">
        <f t="shared" si="29"/>
        <v>0</v>
      </c>
      <c r="BL151" s="17" t="s">
        <v>128</v>
      </c>
      <c r="BM151" s="192" t="s">
        <v>347</v>
      </c>
    </row>
    <row r="152" spans="2:65" s="1" customFormat="1" ht="16.5" customHeight="1">
      <c r="B152" s="35"/>
      <c r="C152" s="181" t="s">
        <v>348</v>
      </c>
      <c r="D152" s="181" t="s">
        <v>123</v>
      </c>
      <c r="E152" s="182" t="s">
        <v>349</v>
      </c>
      <c r="F152" s="183" t="s">
        <v>350</v>
      </c>
      <c r="G152" s="184" t="s">
        <v>134</v>
      </c>
      <c r="H152" s="185">
        <v>6</v>
      </c>
      <c r="I152" s="186"/>
      <c r="J152" s="187">
        <f t="shared" si="20"/>
        <v>0</v>
      </c>
      <c r="K152" s="183" t="s">
        <v>32</v>
      </c>
      <c r="L152" s="39"/>
      <c r="M152" s="188" t="s">
        <v>32</v>
      </c>
      <c r="N152" s="189" t="s">
        <v>49</v>
      </c>
      <c r="O152" s="64"/>
      <c r="P152" s="190">
        <f t="shared" si="21"/>
        <v>0</v>
      </c>
      <c r="Q152" s="190">
        <v>0.03</v>
      </c>
      <c r="R152" s="190">
        <f t="shared" si="22"/>
        <v>0.18</v>
      </c>
      <c r="S152" s="190">
        <v>0</v>
      </c>
      <c r="T152" s="191">
        <f t="shared" si="23"/>
        <v>0</v>
      </c>
      <c r="AR152" s="192" t="s">
        <v>128</v>
      </c>
      <c r="AT152" s="192" t="s">
        <v>123</v>
      </c>
      <c r="AU152" s="192" t="s">
        <v>87</v>
      </c>
      <c r="AY152" s="17" t="s">
        <v>120</v>
      </c>
      <c r="BE152" s="193">
        <f t="shared" si="24"/>
        <v>0</v>
      </c>
      <c r="BF152" s="193">
        <f t="shared" si="25"/>
        <v>0</v>
      </c>
      <c r="BG152" s="193">
        <f t="shared" si="26"/>
        <v>0</v>
      </c>
      <c r="BH152" s="193">
        <f t="shared" si="27"/>
        <v>0</v>
      </c>
      <c r="BI152" s="193">
        <f t="shared" si="28"/>
        <v>0</v>
      </c>
      <c r="BJ152" s="17" t="s">
        <v>85</v>
      </c>
      <c r="BK152" s="193">
        <f t="shared" si="29"/>
        <v>0</v>
      </c>
      <c r="BL152" s="17" t="s">
        <v>128</v>
      </c>
      <c r="BM152" s="192" t="s">
        <v>351</v>
      </c>
    </row>
    <row r="153" spans="2:65" s="1" customFormat="1" ht="16.5" customHeight="1">
      <c r="B153" s="35"/>
      <c r="C153" s="181" t="s">
        <v>352</v>
      </c>
      <c r="D153" s="181" t="s">
        <v>123</v>
      </c>
      <c r="E153" s="182" t="s">
        <v>353</v>
      </c>
      <c r="F153" s="183" t="s">
        <v>354</v>
      </c>
      <c r="G153" s="184" t="s">
        <v>134</v>
      </c>
      <c r="H153" s="185">
        <v>6</v>
      </c>
      <c r="I153" s="186"/>
      <c r="J153" s="187">
        <f t="shared" si="20"/>
        <v>0</v>
      </c>
      <c r="K153" s="183" t="s">
        <v>32</v>
      </c>
      <c r="L153" s="39"/>
      <c r="M153" s="188" t="s">
        <v>32</v>
      </c>
      <c r="N153" s="189" t="s">
        <v>49</v>
      </c>
      <c r="O153" s="64"/>
      <c r="P153" s="190">
        <f t="shared" si="21"/>
        <v>0</v>
      </c>
      <c r="Q153" s="190">
        <v>0.02</v>
      </c>
      <c r="R153" s="190">
        <f t="shared" si="22"/>
        <v>0.12</v>
      </c>
      <c r="S153" s="190">
        <v>0</v>
      </c>
      <c r="T153" s="191">
        <f t="shared" si="23"/>
        <v>0</v>
      </c>
      <c r="AR153" s="192" t="s">
        <v>128</v>
      </c>
      <c r="AT153" s="192" t="s">
        <v>123</v>
      </c>
      <c r="AU153" s="192" t="s">
        <v>87</v>
      </c>
      <c r="AY153" s="17" t="s">
        <v>120</v>
      </c>
      <c r="BE153" s="193">
        <f t="shared" si="24"/>
        <v>0</v>
      </c>
      <c r="BF153" s="193">
        <f t="shared" si="25"/>
        <v>0</v>
      </c>
      <c r="BG153" s="193">
        <f t="shared" si="26"/>
        <v>0</v>
      </c>
      <c r="BH153" s="193">
        <f t="shared" si="27"/>
        <v>0</v>
      </c>
      <c r="BI153" s="193">
        <f t="shared" si="28"/>
        <v>0</v>
      </c>
      <c r="BJ153" s="17" t="s">
        <v>85</v>
      </c>
      <c r="BK153" s="193">
        <f t="shared" si="29"/>
        <v>0</v>
      </c>
      <c r="BL153" s="17" t="s">
        <v>128</v>
      </c>
      <c r="BM153" s="192" t="s">
        <v>355</v>
      </c>
    </row>
    <row r="154" spans="2:65" s="1" customFormat="1" ht="16.5" customHeight="1">
      <c r="B154" s="35"/>
      <c r="C154" s="181" t="s">
        <v>356</v>
      </c>
      <c r="D154" s="181" t="s">
        <v>123</v>
      </c>
      <c r="E154" s="182" t="s">
        <v>357</v>
      </c>
      <c r="F154" s="183" t="s">
        <v>358</v>
      </c>
      <c r="G154" s="184" t="s">
        <v>134</v>
      </c>
      <c r="H154" s="185">
        <v>6</v>
      </c>
      <c r="I154" s="186"/>
      <c r="J154" s="187">
        <f t="shared" si="20"/>
        <v>0</v>
      </c>
      <c r="K154" s="183" t="s">
        <v>32</v>
      </c>
      <c r="L154" s="39"/>
      <c r="M154" s="188" t="s">
        <v>32</v>
      </c>
      <c r="N154" s="189" t="s">
        <v>49</v>
      </c>
      <c r="O154" s="64"/>
      <c r="P154" s="190">
        <f t="shared" si="21"/>
        <v>0</v>
      </c>
      <c r="Q154" s="190">
        <v>0</v>
      </c>
      <c r="R154" s="190">
        <f t="shared" si="22"/>
        <v>0</v>
      </c>
      <c r="S154" s="190">
        <v>0</v>
      </c>
      <c r="T154" s="191">
        <f t="shared" si="23"/>
        <v>0</v>
      </c>
      <c r="AR154" s="192" t="s">
        <v>128</v>
      </c>
      <c r="AT154" s="192" t="s">
        <v>123</v>
      </c>
      <c r="AU154" s="192" t="s">
        <v>87</v>
      </c>
      <c r="AY154" s="17" t="s">
        <v>120</v>
      </c>
      <c r="BE154" s="193">
        <f t="shared" si="24"/>
        <v>0</v>
      </c>
      <c r="BF154" s="193">
        <f t="shared" si="25"/>
        <v>0</v>
      </c>
      <c r="BG154" s="193">
        <f t="shared" si="26"/>
        <v>0</v>
      </c>
      <c r="BH154" s="193">
        <f t="shared" si="27"/>
        <v>0</v>
      </c>
      <c r="BI154" s="193">
        <f t="shared" si="28"/>
        <v>0</v>
      </c>
      <c r="BJ154" s="17" t="s">
        <v>85</v>
      </c>
      <c r="BK154" s="193">
        <f t="shared" si="29"/>
        <v>0</v>
      </c>
      <c r="BL154" s="17" t="s">
        <v>128</v>
      </c>
      <c r="BM154" s="192" t="s">
        <v>359</v>
      </c>
    </row>
    <row r="155" spans="2:65" s="1" customFormat="1" ht="16.5" customHeight="1">
      <c r="B155" s="35"/>
      <c r="C155" s="181" t="s">
        <v>360</v>
      </c>
      <c r="D155" s="181" t="s">
        <v>123</v>
      </c>
      <c r="E155" s="182" t="s">
        <v>361</v>
      </c>
      <c r="F155" s="183" t="s">
        <v>362</v>
      </c>
      <c r="G155" s="184" t="s">
        <v>134</v>
      </c>
      <c r="H155" s="185">
        <v>6</v>
      </c>
      <c r="I155" s="186"/>
      <c r="J155" s="187">
        <f t="shared" si="20"/>
        <v>0</v>
      </c>
      <c r="K155" s="183" t="s">
        <v>32</v>
      </c>
      <c r="L155" s="39"/>
      <c r="M155" s="188" t="s">
        <v>32</v>
      </c>
      <c r="N155" s="189" t="s">
        <v>49</v>
      </c>
      <c r="O155" s="64"/>
      <c r="P155" s="190">
        <f t="shared" si="21"/>
        <v>0</v>
      </c>
      <c r="Q155" s="190">
        <v>1.2E-2</v>
      </c>
      <c r="R155" s="190">
        <f t="shared" si="22"/>
        <v>7.2000000000000008E-2</v>
      </c>
      <c r="S155" s="190">
        <v>0</v>
      </c>
      <c r="T155" s="191">
        <f t="shared" si="23"/>
        <v>0</v>
      </c>
      <c r="AR155" s="192" t="s">
        <v>128</v>
      </c>
      <c r="AT155" s="192" t="s">
        <v>123</v>
      </c>
      <c r="AU155" s="192" t="s">
        <v>87</v>
      </c>
      <c r="AY155" s="17" t="s">
        <v>120</v>
      </c>
      <c r="BE155" s="193">
        <f t="shared" si="24"/>
        <v>0</v>
      </c>
      <c r="BF155" s="193">
        <f t="shared" si="25"/>
        <v>0</v>
      </c>
      <c r="BG155" s="193">
        <f t="shared" si="26"/>
        <v>0</v>
      </c>
      <c r="BH155" s="193">
        <f t="shared" si="27"/>
        <v>0</v>
      </c>
      <c r="BI155" s="193">
        <f t="shared" si="28"/>
        <v>0</v>
      </c>
      <c r="BJ155" s="17" t="s">
        <v>85</v>
      </c>
      <c r="BK155" s="193">
        <f t="shared" si="29"/>
        <v>0</v>
      </c>
      <c r="BL155" s="17" t="s">
        <v>128</v>
      </c>
      <c r="BM155" s="192" t="s">
        <v>363</v>
      </c>
    </row>
    <row r="156" spans="2:65" s="1" customFormat="1" ht="16.5" customHeight="1">
      <c r="B156" s="35"/>
      <c r="C156" s="181" t="s">
        <v>364</v>
      </c>
      <c r="D156" s="181" t="s">
        <v>123</v>
      </c>
      <c r="E156" s="182" t="s">
        <v>365</v>
      </c>
      <c r="F156" s="183" t="s">
        <v>366</v>
      </c>
      <c r="G156" s="184" t="s">
        <v>134</v>
      </c>
      <c r="H156" s="185">
        <v>17</v>
      </c>
      <c r="I156" s="186"/>
      <c r="J156" s="187">
        <f t="shared" si="20"/>
        <v>0</v>
      </c>
      <c r="K156" s="183" t="s">
        <v>32</v>
      </c>
      <c r="L156" s="39"/>
      <c r="M156" s="188" t="s">
        <v>32</v>
      </c>
      <c r="N156" s="189" t="s">
        <v>49</v>
      </c>
      <c r="O156" s="64"/>
      <c r="P156" s="190">
        <f t="shared" si="21"/>
        <v>0</v>
      </c>
      <c r="Q156" s="190">
        <v>0.1105</v>
      </c>
      <c r="R156" s="190">
        <f t="shared" si="22"/>
        <v>1.8785000000000001</v>
      </c>
      <c r="S156" s="190">
        <v>0</v>
      </c>
      <c r="T156" s="191">
        <f t="shared" si="23"/>
        <v>0</v>
      </c>
      <c r="AR156" s="192" t="s">
        <v>128</v>
      </c>
      <c r="AT156" s="192" t="s">
        <v>123</v>
      </c>
      <c r="AU156" s="192" t="s">
        <v>87</v>
      </c>
      <c r="AY156" s="17" t="s">
        <v>120</v>
      </c>
      <c r="BE156" s="193">
        <f t="shared" si="24"/>
        <v>0</v>
      </c>
      <c r="BF156" s="193">
        <f t="shared" si="25"/>
        <v>0</v>
      </c>
      <c r="BG156" s="193">
        <f t="shared" si="26"/>
        <v>0</v>
      </c>
      <c r="BH156" s="193">
        <f t="shared" si="27"/>
        <v>0</v>
      </c>
      <c r="BI156" s="193">
        <f t="shared" si="28"/>
        <v>0</v>
      </c>
      <c r="BJ156" s="17" t="s">
        <v>85</v>
      </c>
      <c r="BK156" s="193">
        <f t="shared" si="29"/>
        <v>0</v>
      </c>
      <c r="BL156" s="17" t="s">
        <v>128</v>
      </c>
      <c r="BM156" s="192" t="s">
        <v>367</v>
      </c>
    </row>
    <row r="157" spans="2:65" s="1" customFormat="1" ht="16.5" customHeight="1">
      <c r="B157" s="35"/>
      <c r="C157" s="181" t="s">
        <v>368</v>
      </c>
      <c r="D157" s="181" t="s">
        <v>123</v>
      </c>
      <c r="E157" s="182" t="s">
        <v>369</v>
      </c>
      <c r="F157" s="183" t="s">
        <v>370</v>
      </c>
      <c r="G157" s="184" t="s">
        <v>134</v>
      </c>
      <c r="H157" s="185">
        <v>11</v>
      </c>
      <c r="I157" s="186"/>
      <c r="J157" s="187">
        <f t="shared" si="20"/>
        <v>0</v>
      </c>
      <c r="K157" s="183" t="s">
        <v>32</v>
      </c>
      <c r="L157" s="39"/>
      <c r="M157" s="188" t="s">
        <v>32</v>
      </c>
      <c r="N157" s="189" t="s">
        <v>49</v>
      </c>
      <c r="O157" s="64"/>
      <c r="P157" s="190">
        <f t="shared" si="21"/>
        <v>0</v>
      </c>
      <c r="Q157" s="190">
        <v>0.04</v>
      </c>
      <c r="R157" s="190">
        <f t="shared" si="22"/>
        <v>0.44</v>
      </c>
      <c r="S157" s="190">
        <v>0</v>
      </c>
      <c r="T157" s="191">
        <f t="shared" si="23"/>
        <v>0</v>
      </c>
      <c r="AR157" s="192" t="s">
        <v>128</v>
      </c>
      <c r="AT157" s="192" t="s">
        <v>123</v>
      </c>
      <c r="AU157" s="192" t="s">
        <v>87</v>
      </c>
      <c r="AY157" s="17" t="s">
        <v>120</v>
      </c>
      <c r="BE157" s="193">
        <f t="shared" si="24"/>
        <v>0</v>
      </c>
      <c r="BF157" s="193">
        <f t="shared" si="25"/>
        <v>0</v>
      </c>
      <c r="BG157" s="193">
        <f t="shared" si="26"/>
        <v>0</v>
      </c>
      <c r="BH157" s="193">
        <f t="shared" si="27"/>
        <v>0</v>
      </c>
      <c r="BI157" s="193">
        <f t="shared" si="28"/>
        <v>0</v>
      </c>
      <c r="BJ157" s="17" t="s">
        <v>85</v>
      </c>
      <c r="BK157" s="193">
        <f t="shared" si="29"/>
        <v>0</v>
      </c>
      <c r="BL157" s="17" t="s">
        <v>128</v>
      </c>
      <c r="BM157" s="192" t="s">
        <v>371</v>
      </c>
    </row>
    <row r="158" spans="2:65" s="1" customFormat="1" ht="16.5" customHeight="1">
      <c r="B158" s="35"/>
      <c r="C158" s="181" t="s">
        <v>372</v>
      </c>
      <c r="D158" s="181" t="s">
        <v>123</v>
      </c>
      <c r="E158" s="182" t="s">
        <v>373</v>
      </c>
      <c r="F158" s="183" t="s">
        <v>374</v>
      </c>
      <c r="G158" s="184" t="s">
        <v>134</v>
      </c>
      <c r="H158" s="185">
        <v>24</v>
      </c>
      <c r="I158" s="186"/>
      <c r="J158" s="187">
        <f t="shared" si="20"/>
        <v>0</v>
      </c>
      <c r="K158" s="183" t="s">
        <v>32</v>
      </c>
      <c r="L158" s="39"/>
      <c r="M158" s="188" t="s">
        <v>32</v>
      </c>
      <c r="N158" s="189" t="s">
        <v>49</v>
      </c>
      <c r="O158" s="64"/>
      <c r="P158" s="190">
        <f t="shared" si="21"/>
        <v>0</v>
      </c>
      <c r="Q158" s="190">
        <v>3.44E-2</v>
      </c>
      <c r="R158" s="190">
        <f t="shared" si="22"/>
        <v>0.8256</v>
      </c>
      <c r="S158" s="190">
        <v>0</v>
      </c>
      <c r="T158" s="191">
        <f t="shared" si="23"/>
        <v>0</v>
      </c>
      <c r="AR158" s="192" t="s">
        <v>128</v>
      </c>
      <c r="AT158" s="192" t="s">
        <v>123</v>
      </c>
      <c r="AU158" s="192" t="s">
        <v>87</v>
      </c>
      <c r="AY158" s="17" t="s">
        <v>120</v>
      </c>
      <c r="BE158" s="193">
        <f t="shared" si="24"/>
        <v>0</v>
      </c>
      <c r="BF158" s="193">
        <f t="shared" si="25"/>
        <v>0</v>
      </c>
      <c r="BG158" s="193">
        <f t="shared" si="26"/>
        <v>0</v>
      </c>
      <c r="BH158" s="193">
        <f t="shared" si="27"/>
        <v>0</v>
      </c>
      <c r="BI158" s="193">
        <f t="shared" si="28"/>
        <v>0</v>
      </c>
      <c r="BJ158" s="17" t="s">
        <v>85</v>
      </c>
      <c r="BK158" s="193">
        <f t="shared" si="29"/>
        <v>0</v>
      </c>
      <c r="BL158" s="17" t="s">
        <v>128</v>
      </c>
      <c r="BM158" s="192" t="s">
        <v>375</v>
      </c>
    </row>
    <row r="159" spans="2:65" s="1" customFormat="1" ht="16.5" customHeight="1">
      <c r="B159" s="35"/>
      <c r="C159" s="181" t="s">
        <v>376</v>
      </c>
      <c r="D159" s="181" t="s">
        <v>123</v>
      </c>
      <c r="E159" s="182" t="s">
        <v>377</v>
      </c>
      <c r="F159" s="183" t="s">
        <v>378</v>
      </c>
      <c r="G159" s="184" t="s">
        <v>134</v>
      </c>
      <c r="H159" s="185">
        <v>24</v>
      </c>
      <c r="I159" s="186"/>
      <c r="J159" s="187">
        <f t="shared" si="20"/>
        <v>0</v>
      </c>
      <c r="K159" s="183" t="s">
        <v>32</v>
      </c>
      <c r="L159" s="39"/>
      <c r="M159" s="188" t="s">
        <v>32</v>
      </c>
      <c r="N159" s="189" t="s">
        <v>49</v>
      </c>
      <c r="O159" s="64"/>
      <c r="P159" s="190">
        <f t="shared" si="21"/>
        <v>0</v>
      </c>
      <c r="Q159" s="190">
        <v>0</v>
      </c>
      <c r="R159" s="190">
        <f t="shared" si="22"/>
        <v>0</v>
      </c>
      <c r="S159" s="190">
        <v>0</v>
      </c>
      <c r="T159" s="191">
        <f t="shared" si="23"/>
        <v>0</v>
      </c>
      <c r="AR159" s="192" t="s">
        <v>128</v>
      </c>
      <c r="AT159" s="192" t="s">
        <v>123</v>
      </c>
      <c r="AU159" s="192" t="s">
        <v>87</v>
      </c>
      <c r="AY159" s="17" t="s">
        <v>120</v>
      </c>
      <c r="BE159" s="193">
        <f t="shared" si="24"/>
        <v>0</v>
      </c>
      <c r="BF159" s="193">
        <f t="shared" si="25"/>
        <v>0</v>
      </c>
      <c r="BG159" s="193">
        <f t="shared" si="26"/>
        <v>0</v>
      </c>
      <c r="BH159" s="193">
        <f t="shared" si="27"/>
        <v>0</v>
      </c>
      <c r="BI159" s="193">
        <f t="shared" si="28"/>
        <v>0</v>
      </c>
      <c r="BJ159" s="17" t="s">
        <v>85</v>
      </c>
      <c r="BK159" s="193">
        <f t="shared" si="29"/>
        <v>0</v>
      </c>
      <c r="BL159" s="17" t="s">
        <v>128</v>
      </c>
      <c r="BM159" s="192" t="s">
        <v>379</v>
      </c>
    </row>
    <row r="160" spans="2:65" s="1" customFormat="1" ht="16.5" customHeight="1">
      <c r="B160" s="35"/>
      <c r="C160" s="181" t="s">
        <v>380</v>
      </c>
      <c r="D160" s="181" t="s">
        <v>123</v>
      </c>
      <c r="E160" s="182" t="s">
        <v>381</v>
      </c>
      <c r="F160" s="183" t="s">
        <v>382</v>
      </c>
      <c r="G160" s="184" t="s">
        <v>134</v>
      </c>
      <c r="H160" s="185">
        <v>24</v>
      </c>
      <c r="I160" s="186"/>
      <c r="J160" s="187">
        <f t="shared" si="20"/>
        <v>0</v>
      </c>
      <c r="K160" s="183" t="s">
        <v>32</v>
      </c>
      <c r="L160" s="39"/>
      <c r="M160" s="188" t="s">
        <v>32</v>
      </c>
      <c r="N160" s="189" t="s">
        <v>49</v>
      </c>
      <c r="O160" s="64"/>
      <c r="P160" s="190">
        <f t="shared" si="21"/>
        <v>0</v>
      </c>
      <c r="Q160" s="190">
        <v>0</v>
      </c>
      <c r="R160" s="190">
        <f t="shared" si="22"/>
        <v>0</v>
      </c>
      <c r="S160" s="190">
        <v>0</v>
      </c>
      <c r="T160" s="191">
        <f t="shared" si="23"/>
        <v>0</v>
      </c>
      <c r="AR160" s="192" t="s">
        <v>128</v>
      </c>
      <c r="AT160" s="192" t="s">
        <v>123</v>
      </c>
      <c r="AU160" s="192" t="s">
        <v>87</v>
      </c>
      <c r="AY160" s="17" t="s">
        <v>120</v>
      </c>
      <c r="BE160" s="193">
        <f t="shared" si="24"/>
        <v>0</v>
      </c>
      <c r="BF160" s="193">
        <f t="shared" si="25"/>
        <v>0</v>
      </c>
      <c r="BG160" s="193">
        <f t="shared" si="26"/>
        <v>0</v>
      </c>
      <c r="BH160" s="193">
        <f t="shared" si="27"/>
        <v>0</v>
      </c>
      <c r="BI160" s="193">
        <f t="shared" si="28"/>
        <v>0</v>
      </c>
      <c r="BJ160" s="17" t="s">
        <v>85</v>
      </c>
      <c r="BK160" s="193">
        <f t="shared" si="29"/>
        <v>0</v>
      </c>
      <c r="BL160" s="17" t="s">
        <v>128</v>
      </c>
      <c r="BM160" s="192" t="s">
        <v>383</v>
      </c>
    </row>
    <row r="161" spans="2:65" s="1" customFormat="1" ht="16.5" customHeight="1">
      <c r="B161" s="35"/>
      <c r="C161" s="181" t="s">
        <v>384</v>
      </c>
      <c r="D161" s="181" t="s">
        <v>123</v>
      </c>
      <c r="E161" s="182" t="s">
        <v>385</v>
      </c>
      <c r="F161" s="183" t="s">
        <v>386</v>
      </c>
      <c r="G161" s="184" t="s">
        <v>134</v>
      </c>
      <c r="H161" s="185">
        <v>6</v>
      </c>
      <c r="I161" s="186"/>
      <c r="J161" s="187">
        <f t="shared" si="20"/>
        <v>0</v>
      </c>
      <c r="K161" s="183" t="s">
        <v>32</v>
      </c>
      <c r="L161" s="39"/>
      <c r="M161" s="188" t="s">
        <v>32</v>
      </c>
      <c r="N161" s="189" t="s">
        <v>49</v>
      </c>
      <c r="O161" s="64"/>
      <c r="P161" s="190">
        <f t="shared" si="21"/>
        <v>0</v>
      </c>
      <c r="Q161" s="190">
        <v>1.0699999999999999E-2</v>
      </c>
      <c r="R161" s="190">
        <f t="shared" si="22"/>
        <v>6.4199999999999993E-2</v>
      </c>
      <c r="S161" s="190">
        <v>0</v>
      </c>
      <c r="T161" s="191">
        <f t="shared" si="23"/>
        <v>0</v>
      </c>
      <c r="AR161" s="192" t="s">
        <v>128</v>
      </c>
      <c r="AT161" s="192" t="s">
        <v>123</v>
      </c>
      <c r="AU161" s="192" t="s">
        <v>87</v>
      </c>
      <c r="AY161" s="17" t="s">
        <v>120</v>
      </c>
      <c r="BE161" s="193">
        <f t="shared" si="24"/>
        <v>0</v>
      </c>
      <c r="BF161" s="193">
        <f t="shared" si="25"/>
        <v>0</v>
      </c>
      <c r="BG161" s="193">
        <f t="shared" si="26"/>
        <v>0</v>
      </c>
      <c r="BH161" s="193">
        <f t="shared" si="27"/>
        <v>0</v>
      </c>
      <c r="BI161" s="193">
        <f t="shared" si="28"/>
        <v>0</v>
      </c>
      <c r="BJ161" s="17" t="s">
        <v>85</v>
      </c>
      <c r="BK161" s="193">
        <f t="shared" si="29"/>
        <v>0</v>
      </c>
      <c r="BL161" s="17" t="s">
        <v>128</v>
      </c>
      <c r="BM161" s="192" t="s">
        <v>387</v>
      </c>
    </row>
    <row r="162" spans="2:65" s="1" customFormat="1" ht="16.5" customHeight="1">
      <c r="B162" s="35"/>
      <c r="C162" s="181" t="s">
        <v>388</v>
      </c>
      <c r="D162" s="181" t="s">
        <v>123</v>
      </c>
      <c r="E162" s="182" t="s">
        <v>389</v>
      </c>
      <c r="F162" s="183" t="s">
        <v>390</v>
      </c>
      <c r="G162" s="184" t="s">
        <v>134</v>
      </c>
      <c r="H162" s="185">
        <v>6</v>
      </c>
      <c r="I162" s="186"/>
      <c r="J162" s="187">
        <f t="shared" si="20"/>
        <v>0</v>
      </c>
      <c r="K162" s="183" t="s">
        <v>32</v>
      </c>
      <c r="L162" s="39"/>
      <c r="M162" s="188" t="s">
        <v>32</v>
      </c>
      <c r="N162" s="189" t="s">
        <v>49</v>
      </c>
      <c r="O162" s="64"/>
      <c r="P162" s="190">
        <f t="shared" si="21"/>
        <v>0</v>
      </c>
      <c r="Q162" s="190">
        <v>0.03</v>
      </c>
      <c r="R162" s="190">
        <f t="shared" si="22"/>
        <v>0.18</v>
      </c>
      <c r="S162" s="190">
        <v>0</v>
      </c>
      <c r="T162" s="191">
        <f t="shared" si="23"/>
        <v>0</v>
      </c>
      <c r="AR162" s="192" t="s">
        <v>128</v>
      </c>
      <c r="AT162" s="192" t="s">
        <v>123</v>
      </c>
      <c r="AU162" s="192" t="s">
        <v>87</v>
      </c>
      <c r="AY162" s="17" t="s">
        <v>120</v>
      </c>
      <c r="BE162" s="193">
        <f t="shared" si="24"/>
        <v>0</v>
      </c>
      <c r="BF162" s="193">
        <f t="shared" si="25"/>
        <v>0</v>
      </c>
      <c r="BG162" s="193">
        <f t="shared" si="26"/>
        <v>0</v>
      </c>
      <c r="BH162" s="193">
        <f t="shared" si="27"/>
        <v>0</v>
      </c>
      <c r="BI162" s="193">
        <f t="shared" si="28"/>
        <v>0</v>
      </c>
      <c r="BJ162" s="17" t="s">
        <v>85</v>
      </c>
      <c r="BK162" s="193">
        <f t="shared" si="29"/>
        <v>0</v>
      </c>
      <c r="BL162" s="17" t="s">
        <v>128</v>
      </c>
      <c r="BM162" s="192" t="s">
        <v>391</v>
      </c>
    </row>
    <row r="163" spans="2:65" s="1" customFormat="1" ht="16.5" customHeight="1">
      <c r="B163" s="35"/>
      <c r="C163" s="181" t="s">
        <v>392</v>
      </c>
      <c r="D163" s="181" t="s">
        <v>123</v>
      </c>
      <c r="E163" s="182" t="s">
        <v>393</v>
      </c>
      <c r="F163" s="183" t="s">
        <v>394</v>
      </c>
      <c r="G163" s="184" t="s">
        <v>134</v>
      </c>
      <c r="H163" s="185">
        <v>6</v>
      </c>
      <c r="I163" s="186"/>
      <c r="J163" s="187">
        <f t="shared" si="20"/>
        <v>0</v>
      </c>
      <c r="K163" s="183" t="s">
        <v>32</v>
      </c>
      <c r="L163" s="39"/>
      <c r="M163" s="188" t="s">
        <v>32</v>
      </c>
      <c r="N163" s="189" t="s">
        <v>49</v>
      </c>
      <c r="O163" s="64"/>
      <c r="P163" s="190">
        <f t="shared" si="21"/>
        <v>0</v>
      </c>
      <c r="Q163" s="190">
        <v>0</v>
      </c>
      <c r="R163" s="190">
        <f t="shared" si="22"/>
        <v>0</v>
      </c>
      <c r="S163" s="190">
        <v>0</v>
      </c>
      <c r="T163" s="191">
        <f t="shared" si="23"/>
        <v>0</v>
      </c>
      <c r="AR163" s="192" t="s">
        <v>128</v>
      </c>
      <c r="AT163" s="192" t="s">
        <v>123</v>
      </c>
      <c r="AU163" s="192" t="s">
        <v>87</v>
      </c>
      <c r="AY163" s="17" t="s">
        <v>120</v>
      </c>
      <c r="BE163" s="193">
        <f t="shared" si="24"/>
        <v>0</v>
      </c>
      <c r="BF163" s="193">
        <f t="shared" si="25"/>
        <v>0</v>
      </c>
      <c r="BG163" s="193">
        <f t="shared" si="26"/>
        <v>0</v>
      </c>
      <c r="BH163" s="193">
        <f t="shared" si="27"/>
        <v>0</v>
      </c>
      <c r="BI163" s="193">
        <f t="shared" si="28"/>
        <v>0</v>
      </c>
      <c r="BJ163" s="17" t="s">
        <v>85</v>
      </c>
      <c r="BK163" s="193">
        <f t="shared" si="29"/>
        <v>0</v>
      </c>
      <c r="BL163" s="17" t="s">
        <v>128</v>
      </c>
      <c r="BM163" s="192" t="s">
        <v>395</v>
      </c>
    </row>
    <row r="164" spans="2:65" s="11" customFormat="1" ht="22.9" customHeight="1">
      <c r="B164" s="165"/>
      <c r="C164" s="166"/>
      <c r="D164" s="167" t="s">
        <v>77</v>
      </c>
      <c r="E164" s="179" t="s">
        <v>166</v>
      </c>
      <c r="F164" s="179" t="s">
        <v>396</v>
      </c>
      <c r="G164" s="166"/>
      <c r="H164" s="166"/>
      <c r="I164" s="169"/>
      <c r="J164" s="180">
        <f>BK164</f>
        <v>0</v>
      </c>
      <c r="K164" s="166"/>
      <c r="L164" s="171"/>
      <c r="M164" s="172"/>
      <c r="N164" s="173"/>
      <c r="O164" s="173"/>
      <c r="P164" s="174">
        <f>P165</f>
        <v>0</v>
      </c>
      <c r="Q164" s="173"/>
      <c r="R164" s="174">
        <f>R165</f>
        <v>0</v>
      </c>
      <c r="S164" s="173"/>
      <c r="T164" s="175">
        <f>T165</f>
        <v>0</v>
      </c>
      <c r="AR164" s="176" t="s">
        <v>85</v>
      </c>
      <c r="AT164" s="177" t="s">
        <v>77</v>
      </c>
      <c r="AU164" s="177" t="s">
        <v>85</v>
      </c>
      <c r="AY164" s="176" t="s">
        <v>120</v>
      </c>
      <c r="BK164" s="178">
        <f>BK165</f>
        <v>0</v>
      </c>
    </row>
    <row r="165" spans="2:65" s="1" customFormat="1" ht="16.5" customHeight="1">
      <c r="B165" s="35"/>
      <c r="C165" s="181" t="s">
        <v>397</v>
      </c>
      <c r="D165" s="181" t="s">
        <v>123</v>
      </c>
      <c r="E165" s="182" t="s">
        <v>398</v>
      </c>
      <c r="F165" s="183" t="s">
        <v>399</v>
      </c>
      <c r="G165" s="184" t="s">
        <v>134</v>
      </c>
      <c r="H165" s="185">
        <v>1</v>
      </c>
      <c r="I165" s="186"/>
      <c r="J165" s="187">
        <f>ROUND(I165*H165,2)</f>
        <v>0</v>
      </c>
      <c r="K165" s="183" t="s">
        <v>32</v>
      </c>
      <c r="L165" s="39"/>
      <c r="M165" s="188" t="s">
        <v>32</v>
      </c>
      <c r="N165" s="189" t="s">
        <v>49</v>
      </c>
      <c r="O165" s="64"/>
      <c r="P165" s="190">
        <f>O165*H165</f>
        <v>0</v>
      </c>
      <c r="Q165" s="190">
        <v>0</v>
      </c>
      <c r="R165" s="190">
        <f>Q165*H165</f>
        <v>0</v>
      </c>
      <c r="S165" s="190">
        <v>0</v>
      </c>
      <c r="T165" s="191">
        <f>S165*H165</f>
        <v>0</v>
      </c>
      <c r="AR165" s="192" t="s">
        <v>128</v>
      </c>
      <c r="AT165" s="192" t="s">
        <v>123</v>
      </c>
      <c r="AU165" s="192" t="s">
        <v>87</v>
      </c>
      <c r="AY165" s="17" t="s">
        <v>120</v>
      </c>
      <c r="BE165" s="193">
        <f>IF(N165="základní",J165,0)</f>
        <v>0</v>
      </c>
      <c r="BF165" s="193">
        <f>IF(N165="snížená",J165,0)</f>
        <v>0</v>
      </c>
      <c r="BG165" s="193">
        <f>IF(N165="zákl. přenesená",J165,0)</f>
        <v>0</v>
      </c>
      <c r="BH165" s="193">
        <f>IF(N165="sníž. přenesená",J165,0)</f>
        <v>0</v>
      </c>
      <c r="BI165" s="193">
        <f>IF(N165="nulová",J165,0)</f>
        <v>0</v>
      </c>
      <c r="BJ165" s="17" t="s">
        <v>85</v>
      </c>
      <c r="BK165" s="193">
        <f>ROUND(I165*H165,2)</f>
        <v>0</v>
      </c>
      <c r="BL165" s="17" t="s">
        <v>128</v>
      </c>
      <c r="BM165" s="192" t="s">
        <v>400</v>
      </c>
    </row>
    <row r="166" spans="2:65" s="11" customFormat="1" ht="22.9" customHeight="1">
      <c r="B166" s="165"/>
      <c r="C166" s="166"/>
      <c r="D166" s="167" t="s">
        <v>77</v>
      </c>
      <c r="E166" s="179" t="s">
        <v>401</v>
      </c>
      <c r="F166" s="179" t="s">
        <v>402</v>
      </c>
      <c r="G166" s="166"/>
      <c r="H166" s="166"/>
      <c r="I166" s="169"/>
      <c r="J166" s="180">
        <f>BK166</f>
        <v>0</v>
      </c>
      <c r="K166" s="166"/>
      <c r="L166" s="171"/>
      <c r="M166" s="172"/>
      <c r="N166" s="173"/>
      <c r="O166" s="173"/>
      <c r="P166" s="174">
        <f>SUM(P167:P171)</f>
        <v>0</v>
      </c>
      <c r="Q166" s="173"/>
      <c r="R166" s="174">
        <f>SUM(R167:R171)</f>
        <v>0</v>
      </c>
      <c r="S166" s="173"/>
      <c r="T166" s="175">
        <f>SUM(T167:T171)</f>
        <v>0</v>
      </c>
      <c r="AR166" s="176" t="s">
        <v>85</v>
      </c>
      <c r="AT166" s="177" t="s">
        <v>77</v>
      </c>
      <c r="AU166" s="177" t="s">
        <v>85</v>
      </c>
      <c r="AY166" s="176" t="s">
        <v>120</v>
      </c>
      <c r="BK166" s="178">
        <f>SUM(BK167:BK171)</f>
        <v>0</v>
      </c>
    </row>
    <row r="167" spans="2:65" s="1" customFormat="1" ht="24" customHeight="1">
      <c r="B167" s="35"/>
      <c r="C167" s="181" t="s">
        <v>403</v>
      </c>
      <c r="D167" s="181" t="s">
        <v>123</v>
      </c>
      <c r="E167" s="182" t="s">
        <v>404</v>
      </c>
      <c r="F167" s="183" t="s">
        <v>405</v>
      </c>
      <c r="G167" s="184" t="s">
        <v>246</v>
      </c>
      <c r="H167" s="185">
        <v>7.25</v>
      </c>
      <c r="I167" s="186"/>
      <c r="J167" s="187">
        <f>ROUND(I167*H167,2)</f>
        <v>0</v>
      </c>
      <c r="K167" s="183" t="s">
        <v>127</v>
      </c>
      <c r="L167" s="39"/>
      <c r="M167" s="188" t="s">
        <v>32</v>
      </c>
      <c r="N167" s="189" t="s">
        <v>49</v>
      </c>
      <c r="O167" s="64"/>
      <c r="P167" s="190">
        <f>O167*H167</f>
        <v>0</v>
      </c>
      <c r="Q167" s="190">
        <v>0</v>
      </c>
      <c r="R167" s="190">
        <f>Q167*H167</f>
        <v>0</v>
      </c>
      <c r="S167" s="190">
        <v>0</v>
      </c>
      <c r="T167" s="191">
        <f>S167*H167</f>
        <v>0</v>
      </c>
      <c r="AR167" s="192" t="s">
        <v>128</v>
      </c>
      <c r="AT167" s="192" t="s">
        <v>123</v>
      </c>
      <c r="AU167" s="192" t="s">
        <v>87</v>
      </c>
      <c r="AY167" s="17" t="s">
        <v>120</v>
      </c>
      <c r="BE167" s="193">
        <f>IF(N167="základní",J167,0)</f>
        <v>0</v>
      </c>
      <c r="BF167" s="193">
        <f>IF(N167="snížená",J167,0)</f>
        <v>0</v>
      </c>
      <c r="BG167" s="193">
        <f>IF(N167="zákl. přenesená",J167,0)</f>
        <v>0</v>
      </c>
      <c r="BH167" s="193">
        <f>IF(N167="sníž. přenesená",J167,0)</f>
        <v>0</v>
      </c>
      <c r="BI167" s="193">
        <f>IF(N167="nulová",J167,0)</f>
        <v>0</v>
      </c>
      <c r="BJ167" s="17" t="s">
        <v>85</v>
      </c>
      <c r="BK167" s="193">
        <f>ROUND(I167*H167,2)</f>
        <v>0</v>
      </c>
      <c r="BL167" s="17" t="s">
        <v>128</v>
      </c>
      <c r="BM167" s="192" t="s">
        <v>406</v>
      </c>
    </row>
    <row r="168" spans="2:65" s="1" customFormat="1" ht="24" customHeight="1">
      <c r="B168" s="35"/>
      <c r="C168" s="181" t="s">
        <v>407</v>
      </c>
      <c r="D168" s="181" t="s">
        <v>123</v>
      </c>
      <c r="E168" s="182" t="s">
        <v>408</v>
      </c>
      <c r="F168" s="183" t="s">
        <v>409</v>
      </c>
      <c r="G168" s="184" t="s">
        <v>246</v>
      </c>
      <c r="H168" s="185">
        <v>137.75</v>
      </c>
      <c r="I168" s="186"/>
      <c r="J168" s="187">
        <f>ROUND(I168*H168,2)</f>
        <v>0</v>
      </c>
      <c r="K168" s="183" t="s">
        <v>127</v>
      </c>
      <c r="L168" s="39"/>
      <c r="M168" s="188" t="s">
        <v>32</v>
      </c>
      <c r="N168" s="189" t="s">
        <v>49</v>
      </c>
      <c r="O168" s="64"/>
      <c r="P168" s="190">
        <f>O168*H168</f>
        <v>0</v>
      </c>
      <c r="Q168" s="190">
        <v>0</v>
      </c>
      <c r="R168" s="190">
        <f>Q168*H168</f>
        <v>0</v>
      </c>
      <c r="S168" s="190">
        <v>0</v>
      </c>
      <c r="T168" s="191">
        <f>S168*H168</f>
        <v>0</v>
      </c>
      <c r="AR168" s="192" t="s">
        <v>128</v>
      </c>
      <c r="AT168" s="192" t="s">
        <v>123</v>
      </c>
      <c r="AU168" s="192" t="s">
        <v>87</v>
      </c>
      <c r="AY168" s="17" t="s">
        <v>120</v>
      </c>
      <c r="BE168" s="193">
        <f>IF(N168="základní",J168,0)</f>
        <v>0</v>
      </c>
      <c r="BF168" s="193">
        <f>IF(N168="snížená",J168,0)</f>
        <v>0</v>
      </c>
      <c r="BG168" s="193">
        <f>IF(N168="zákl. přenesená",J168,0)</f>
        <v>0</v>
      </c>
      <c r="BH168" s="193">
        <f>IF(N168="sníž. přenesená",J168,0)</f>
        <v>0</v>
      </c>
      <c r="BI168" s="193">
        <f>IF(N168="nulová",J168,0)</f>
        <v>0</v>
      </c>
      <c r="BJ168" s="17" t="s">
        <v>85</v>
      </c>
      <c r="BK168" s="193">
        <f>ROUND(I168*H168,2)</f>
        <v>0</v>
      </c>
      <c r="BL168" s="17" t="s">
        <v>128</v>
      </c>
      <c r="BM168" s="192" t="s">
        <v>410</v>
      </c>
    </row>
    <row r="169" spans="2:65" s="12" customFormat="1" ht="11.25">
      <c r="B169" s="200"/>
      <c r="C169" s="201"/>
      <c r="D169" s="202" t="s">
        <v>204</v>
      </c>
      <c r="E169" s="203" t="s">
        <v>32</v>
      </c>
      <c r="F169" s="204" t="s">
        <v>411</v>
      </c>
      <c r="G169" s="201"/>
      <c r="H169" s="205">
        <v>137.75</v>
      </c>
      <c r="I169" s="206"/>
      <c r="J169" s="201"/>
      <c r="K169" s="201"/>
      <c r="L169" s="207"/>
      <c r="M169" s="208"/>
      <c r="N169" s="209"/>
      <c r="O169" s="209"/>
      <c r="P169" s="209"/>
      <c r="Q169" s="209"/>
      <c r="R169" s="209"/>
      <c r="S169" s="209"/>
      <c r="T169" s="210"/>
      <c r="AT169" s="211" t="s">
        <v>204</v>
      </c>
      <c r="AU169" s="211" t="s">
        <v>87</v>
      </c>
      <c r="AV169" s="12" t="s">
        <v>87</v>
      </c>
      <c r="AW169" s="12" t="s">
        <v>39</v>
      </c>
      <c r="AX169" s="12" t="s">
        <v>85</v>
      </c>
      <c r="AY169" s="211" t="s">
        <v>120</v>
      </c>
    </row>
    <row r="170" spans="2:65" s="1" customFormat="1" ht="24" customHeight="1">
      <c r="B170" s="35"/>
      <c r="C170" s="181" t="s">
        <v>412</v>
      </c>
      <c r="D170" s="181" t="s">
        <v>123</v>
      </c>
      <c r="E170" s="182" t="s">
        <v>413</v>
      </c>
      <c r="F170" s="183" t="s">
        <v>414</v>
      </c>
      <c r="G170" s="184" t="s">
        <v>246</v>
      </c>
      <c r="H170" s="185">
        <v>5.9390000000000001</v>
      </c>
      <c r="I170" s="186"/>
      <c r="J170" s="187">
        <f>ROUND(I170*H170,2)</f>
        <v>0</v>
      </c>
      <c r="K170" s="183" t="s">
        <v>127</v>
      </c>
      <c r="L170" s="39"/>
      <c r="M170" s="188" t="s">
        <v>32</v>
      </c>
      <c r="N170" s="189" t="s">
        <v>49</v>
      </c>
      <c r="O170" s="64"/>
      <c r="P170" s="190">
        <f>O170*H170</f>
        <v>0</v>
      </c>
      <c r="Q170" s="190">
        <v>0</v>
      </c>
      <c r="R170" s="190">
        <f>Q170*H170</f>
        <v>0</v>
      </c>
      <c r="S170" s="190">
        <v>0</v>
      </c>
      <c r="T170" s="191">
        <f>S170*H170</f>
        <v>0</v>
      </c>
      <c r="AR170" s="192" t="s">
        <v>128</v>
      </c>
      <c r="AT170" s="192" t="s">
        <v>123</v>
      </c>
      <c r="AU170" s="192" t="s">
        <v>87</v>
      </c>
      <c r="AY170" s="17" t="s">
        <v>120</v>
      </c>
      <c r="BE170" s="193">
        <f>IF(N170="základní",J170,0)</f>
        <v>0</v>
      </c>
      <c r="BF170" s="193">
        <f>IF(N170="snížená",J170,0)</f>
        <v>0</v>
      </c>
      <c r="BG170" s="193">
        <f>IF(N170="zákl. přenesená",J170,0)</f>
        <v>0</v>
      </c>
      <c r="BH170" s="193">
        <f>IF(N170="sníž. přenesená",J170,0)</f>
        <v>0</v>
      </c>
      <c r="BI170" s="193">
        <f>IF(N170="nulová",J170,0)</f>
        <v>0</v>
      </c>
      <c r="BJ170" s="17" t="s">
        <v>85</v>
      </c>
      <c r="BK170" s="193">
        <f>ROUND(I170*H170,2)</f>
        <v>0</v>
      </c>
      <c r="BL170" s="17" t="s">
        <v>128</v>
      </c>
      <c r="BM170" s="192" t="s">
        <v>415</v>
      </c>
    </row>
    <row r="171" spans="2:65" s="1" customFormat="1" ht="24" customHeight="1">
      <c r="B171" s="35"/>
      <c r="C171" s="181" t="s">
        <v>416</v>
      </c>
      <c r="D171" s="181" t="s">
        <v>123</v>
      </c>
      <c r="E171" s="182" t="s">
        <v>417</v>
      </c>
      <c r="F171" s="183" t="s">
        <v>418</v>
      </c>
      <c r="G171" s="184" t="s">
        <v>246</v>
      </c>
      <c r="H171" s="185">
        <v>1.3109999999999999</v>
      </c>
      <c r="I171" s="186"/>
      <c r="J171" s="187">
        <f>ROUND(I171*H171,2)</f>
        <v>0</v>
      </c>
      <c r="K171" s="183" t="s">
        <v>127</v>
      </c>
      <c r="L171" s="39"/>
      <c r="M171" s="188" t="s">
        <v>32</v>
      </c>
      <c r="N171" s="189" t="s">
        <v>49</v>
      </c>
      <c r="O171" s="64"/>
      <c r="P171" s="190">
        <f>O171*H171</f>
        <v>0</v>
      </c>
      <c r="Q171" s="190">
        <v>0</v>
      </c>
      <c r="R171" s="190">
        <f>Q171*H171</f>
        <v>0</v>
      </c>
      <c r="S171" s="190">
        <v>0</v>
      </c>
      <c r="T171" s="191">
        <f>S171*H171</f>
        <v>0</v>
      </c>
      <c r="AR171" s="192" t="s">
        <v>128</v>
      </c>
      <c r="AT171" s="192" t="s">
        <v>123</v>
      </c>
      <c r="AU171" s="192" t="s">
        <v>87</v>
      </c>
      <c r="AY171" s="17" t="s">
        <v>120</v>
      </c>
      <c r="BE171" s="193">
        <f>IF(N171="základní",J171,0)</f>
        <v>0</v>
      </c>
      <c r="BF171" s="193">
        <f>IF(N171="snížená",J171,0)</f>
        <v>0</v>
      </c>
      <c r="BG171" s="193">
        <f>IF(N171="zákl. přenesená",J171,0)</f>
        <v>0</v>
      </c>
      <c r="BH171" s="193">
        <f>IF(N171="sníž. přenesená",J171,0)</f>
        <v>0</v>
      </c>
      <c r="BI171" s="193">
        <f>IF(N171="nulová",J171,0)</f>
        <v>0</v>
      </c>
      <c r="BJ171" s="17" t="s">
        <v>85</v>
      </c>
      <c r="BK171" s="193">
        <f>ROUND(I171*H171,2)</f>
        <v>0</v>
      </c>
      <c r="BL171" s="17" t="s">
        <v>128</v>
      </c>
      <c r="BM171" s="192" t="s">
        <v>419</v>
      </c>
    </row>
    <row r="172" spans="2:65" s="11" customFormat="1" ht="22.9" customHeight="1">
      <c r="B172" s="165"/>
      <c r="C172" s="166"/>
      <c r="D172" s="167" t="s">
        <v>77</v>
      </c>
      <c r="E172" s="179" t="s">
        <v>420</v>
      </c>
      <c r="F172" s="179" t="s">
        <v>421</v>
      </c>
      <c r="G172" s="166"/>
      <c r="H172" s="166"/>
      <c r="I172" s="169"/>
      <c r="J172" s="180">
        <f>BK172</f>
        <v>0</v>
      </c>
      <c r="K172" s="166"/>
      <c r="L172" s="171"/>
      <c r="M172" s="172"/>
      <c r="N172" s="173"/>
      <c r="O172" s="173"/>
      <c r="P172" s="174">
        <f>P173</f>
        <v>0</v>
      </c>
      <c r="Q172" s="173"/>
      <c r="R172" s="174">
        <f>R173</f>
        <v>0</v>
      </c>
      <c r="S172" s="173"/>
      <c r="T172" s="175">
        <f>T173</f>
        <v>0</v>
      </c>
      <c r="AR172" s="176" t="s">
        <v>85</v>
      </c>
      <c r="AT172" s="177" t="s">
        <v>77</v>
      </c>
      <c r="AU172" s="177" t="s">
        <v>85</v>
      </c>
      <c r="AY172" s="176" t="s">
        <v>120</v>
      </c>
      <c r="BK172" s="178">
        <f>BK173</f>
        <v>0</v>
      </c>
    </row>
    <row r="173" spans="2:65" s="1" customFormat="1" ht="24" customHeight="1">
      <c r="B173" s="35"/>
      <c r="C173" s="181" t="s">
        <v>422</v>
      </c>
      <c r="D173" s="181" t="s">
        <v>123</v>
      </c>
      <c r="E173" s="182" t="s">
        <v>423</v>
      </c>
      <c r="F173" s="183" t="s">
        <v>424</v>
      </c>
      <c r="G173" s="184" t="s">
        <v>246</v>
      </c>
      <c r="H173" s="185">
        <v>905.46699999999998</v>
      </c>
      <c r="I173" s="186"/>
      <c r="J173" s="187">
        <f>ROUND(I173*H173,2)</f>
        <v>0</v>
      </c>
      <c r="K173" s="183" t="s">
        <v>127</v>
      </c>
      <c r="L173" s="39"/>
      <c r="M173" s="194" t="s">
        <v>32</v>
      </c>
      <c r="N173" s="195" t="s">
        <v>49</v>
      </c>
      <c r="O173" s="196"/>
      <c r="P173" s="197">
        <f>O173*H173</f>
        <v>0</v>
      </c>
      <c r="Q173" s="197">
        <v>0</v>
      </c>
      <c r="R173" s="197">
        <f>Q173*H173</f>
        <v>0</v>
      </c>
      <c r="S173" s="197">
        <v>0</v>
      </c>
      <c r="T173" s="198">
        <f>S173*H173</f>
        <v>0</v>
      </c>
      <c r="AR173" s="192" t="s">
        <v>128</v>
      </c>
      <c r="AT173" s="192" t="s">
        <v>123</v>
      </c>
      <c r="AU173" s="192" t="s">
        <v>87</v>
      </c>
      <c r="AY173" s="17" t="s">
        <v>120</v>
      </c>
      <c r="BE173" s="193">
        <f>IF(N173="základní",J173,0)</f>
        <v>0</v>
      </c>
      <c r="BF173" s="193">
        <f>IF(N173="snížená",J173,0)</f>
        <v>0</v>
      </c>
      <c r="BG173" s="193">
        <f>IF(N173="zákl. přenesená",J173,0)</f>
        <v>0</v>
      </c>
      <c r="BH173" s="193">
        <f>IF(N173="sníž. přenesená",J173,0)</f>
        <v>0</v>
      </c>
      <c r="BI173" s="193">
        <f>IF(N173="nulová",J173,0)</f>
        <v>0</v>
      </c>
      <c r="BJ173" s="17" t="s">
        <v>85</v>
      </c>
      <c r="BK173" s="193">
        <f>ROUND(I173*H173,2)</f>
        <v>0</v>
      </c>
      <c r="BL173" s="17" t="s">
        <v>128</v>
      </c>
      <c r="BM173" s="192" t="s">
        <v>425</v>
      </c>
    </row>
    <row r="174" spans="2:65" s="1" customFormat="1" ht="6.95" customHeight="1">
      <c r="B174" s="47"/>
      <c r="C174" s="48"/>
      <c r="D174" s="48"/>
      <c r="E174" s="48"/>
      <c r="F174" s="48"/>
      <c r="G174" s="48"/>
      <c r="H174" s="48"/>
      <c r="I174" s="132"/>
      <c r="J174" s="48"/>
      <c r="K174" s="48"/>
      <c r="L174" s="39"/>
    </row>
  </sheetData>
  <sheetProtection algorithmName="SHA-512" hashValue="WJE5zQQoiLCDMo+jeApDT1BHK9GXo4euWj3XBpJ5OG/8TmYx/EtXsVPn3Hur3K1I1ScFRD10HpZUY9yrDWvGkA==" saltValue="JQNghaDbMybQdsriAd/rIsYYnC+NZ46O16BcwNCAag3cbvF76GTrN8dT67hRuWTo2z+X0cOoiG8M8PZMJOF+UQ==" spinCount="100000" sheet="1" objects="1" scenarios="1" formatColumns="0" formatRows="0" autoFilter="0"/>
  <autoFilter ref="C85:K173" xr:uid="{00000000-0009-0000-0000-000002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rintOptions horizontalCentered="1"/>
  <pageMargins left="0.39370078740157483" right="0.39370078740157483" top="0.39370078740157483" bottom="0.39370078740157483" header="0" footer="0"/>
  <pageSetup paperSize="9" scale="85" fitToHeight="100" orientation="landscape" blackAndWhite="1" r:id="rId1"/>
  <headerFooter>
    <oddFooter>&amp;CStrana &amp;P z &amp;N&amp;R&amp;A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244" customWidth="1"/>
    <col min="2" max="2" width="1.6640625" style="244" customWidth="1"/>
    <col min="3" max="4" width="5" style="244" customWidth="1"/>
    <col min="5" max="5" width="11.6640625" style="244" customWidth="1"/>
    <col min="6" max="6" width="9.1640625" style="244" customWidth="1"/>
    <col min="7" max="7" width="5" style="244" customWidth="1"/>
    <col min="8" max="8" width="77.83203125" style="244" customWidth="1"/>
    <col min="9" max="10" width="20" style="244" customWidth="1"/>
    <col min="11" max="11" width="1.6640625" style="244" customWidth="1"/>
  </cols>
  <sheetData>
    <row r="1" spans="2:11" ht="37.5" customHeight="1"/>
    <row r="2" spans="2:11" ht="7.5" customHeight="1">
      <c r="B2" s="245"/>
      <c r="C2" s="246"/>
      <c r="D2" s="246"/>
      <c r="E2" s="246"/>
      <c r="F2" s="246"/>
      <c r="G2" s="246"/>
      <c r="H2" s="246"/>
      <c r="I2" s="246"/>
      <c r="J2" s="246"/>
      <c r="K2" s="247"/>
    </row>
    <row r="3" spans="2:11" s="15" customFormat="1" ht="45" customHeight="1">
      <c r="B3" s="248"/>
      <c r="C3" s="375" t="s">
        <v>426</v>
      </c>
      <c r="D3" s="375"/>
      <c r="E3" s="375"/>
      <c r="F3" s="375"/>
      <c r="G3" s="375"/>
      <c r="H3" s="375"/>
      <c r="I3" s="375"/>
      <c r="J3" s="375"/>
      <c r="K3" s="249"/>
    </row>
    <row r="4" spans="2:11" ht="25.5" customHeight="1">
      <c r="B4" s="250"/>
      <c r="C4" s="379" t="s">
        <v>427</v>
      </c>
      <c r="D4" s="379"/>
      <c r="E4" s="379"/>
      <c r="F4" s="379"/>
      <c r="G4" s="379"/>
      <c r="H4" s="379"/>
      <c r="I4" s="379"/>
      <c r="J4" s="379"/>
      <c r="K4" s="251"/>
    </row>
    <row r="5" spans="2:11" ht="5.25" customHeight="1">
      <c r="B5" s="250"/>
      <c r="C5" s="252"/>
      <c r="D5" s="252"/>
      <c r="E5" s="252"/>
      <c r="F5" s="252"/>
      <c r="G5" s="252"/>
      <c r="H5" s="252"/>
      <c r="I5" s="252"/>
      <c r="J5" s="252"/>
      <c r="K5" s="251"/>
    </row>
    <row r="6" spans="2:11" ht="15" customHeight="1">
      <c r="B6" s="250"/>
      <c r="C6" s="377" t="s">
        <v>428</v>
      </c>
      <c r="D6" s="377"/>
      <c r="E6" s="377"/>
      <c r="F6" s="377"/>
      <c r="G6" s="377"/>
      <c r="H6" s="377"/>
      <c r="I6" s="377"/>
      <c r="J6" s="377"/>
      <c r="K6" s="251"/>
    </row>
    <row r="7" spans="2:11" ht="15" customHeight="1">
      <c r="B7" s="254"/>
      <c r="C7" s="377" t="s">
        <v>429</v>
      </c>
      <c r="D7" s="377"/>
      <c r="E7" s="377"/>
      <c r="F7" s="377"/>
      <c r="G7" s="377"/>
      <c r="H7" s="377"/>
      <c r="I7" s="377"/>
      <c r="J7" s="377"/>
      <c r="K7" s="251"/>
    </row>
    <row r="8" spans="2:11" ht="12.75" customHeight="1">
      <c r="B8" s="254"/>
      <c r="C8" s="253"/>
      <c r="D8" s="253"/>
      <c r="E8" s="253"/>
      <c r="F8" s="253"/>
      <c r="G8" s="253"/>
      <c r="H8" s="253"/>
      <c r="I8" s="253"/>
      <c r="J8" s="253"/>
      <c r="K8" s="251"/>
    </row>
    <row r="9" spans="2:11" ht="15" customHeight="1">
      <c r="B9" s="254"/>
      <c r="C9" s="377" t="s">
        <v>430</v>
      </c>
      <c r="D9" s="377"/>
      <c r="E9" s="377"/>
      <c r="F9" s="377"/>
      <c r="G9" s="377"/>
      <c r="H9" s="377"/>
      <c r="I9" s="377"/>
      <c r="J9" s="377"/>
      <c r="K9" s="251"/>
    </row>
    <row r="10" spans="2:11" ht="15" customHeight="1">
      <c r="B10" s="254"/>
      <c r="C10" s="253"/>
      <c r="D10" s="377" t="s">
        <v>431</v>
      </c>
      <c r="E10" s="377"/>
      <c r="F10" s="377"/>
      <c r="G10" s="377"/>
      <c r="H10" s="377"/>
      <c r="I10" s="377"/>
      <c r="J10" s="377"/>
      <c r="K10" s="251"/>
    </row>
    <row r="11" spans="2:11" ht="15" customHeight="1">
      <c r="B11" s="254"/>
      <c r="C11" s="255"/>
      <c r="D11" s="377" t="s">
        <v>432</v>
      </c>
      <c r="E11" s="377"/>
      <c r="F11" s="377"/>
      <c r="G11" s="377"/>
      <c r="H11" s="377"/>
      <c r="I11" s="377"/>
      <c r="J11" s="377"/>
      <c r="K11" s="251"/>
    </row>
    <row r="12" spans="2:11" ht="15" customHeight="1">
      <c r="B12" s="254"/>
      <c r="C12" s="255"/>
      <c r="D12" s="253"/>
      <c r="E12" s="253"/>
      <c r="F12" s="253"/>
      <c r="G12" s="253"/>
      <c r="H12" s="253"/>
      <c r="I12" s="253"/>
      <c r="J12" s="253"/>
      <c r="K12" s="251"/>
    </row>
    <row r="13" spans="2:11" ht="15" customHeight="1">
      <c r="B13" s="254"/>
      <c r="C13" s="255"/>
      <c r="D13" s="256" t="s">
        <v>433</v>
      </c>
      <c r="E13" s="253"/>
      <c r="F13" s="253"/>
      <c r="G13" s="253"/>
      <c r="H13" s="253"/>
      <c r="I13" s="253"/>
      <c r="J13" s="253"/>
      <c r="K13" s="251"/>
    </row>
    <row r="14" spans="2:11" ht="12.75" customHeight="1">
      <c r="B14" s="254"/>
      <c r="C14" s="255"/>
      <c r="D14" s="255"/>
      <c r="E14" s="255"/>
      <c r="F14" s="255"/>
      <c r="G14" s="255"/>
      <c r="H14" s="255"/>
      <c r="I14" s="255"/>
      <c r="J14" s="255"/>
      <c r="K14" s="251"/>
    </row>
    <row r="15" spans="2:11" ht="15" customHeight="1">
      <c r="B15" s="254"/>
      <c r="C15" s="255"/>
      <c r="D15" s="377" t="s">
        <v>434</v>
      </c>
      <c r="E15" s="377"/>
      <c r="F15" s="377"/>
      <c r="G15" s="377"/>
      <c r="H15" s="377"/>
      <c r="I15" s="377"/>
      <c r="J15" s="377"/>
      <c r="K15" s="251"/>
    </row>
    <row r="16" spans="2:11" ht="15" customHeight="1">
      <c r="B16" s="254"/>
      <c r="C16" s="255"/>
      <c r="D16" s="377" t="s">
        <v>435</v>
      </c>
      <c r="E16" s="377"/>
      <c r="F16" s="377"/>
      <c r="G16" s="377"/>
      <c r="H16" s="377"/>
      <c r="I16" s="377"/>
      <c r="J16" s="377"/>
      <c r="K16" s="251"/>
    </row>
    <row r="17" spans="2:11" ht="15" customHeight="1">
      <c r="B17" s="254"/>
      <c r="C17" s="255"/>
      <c r="D17" s="377" t="s">
        <v>436</v>
      </c>
      <c r="E17" s="377"/>
      <c r="F17" s="377"/>
      <c r="G17" s="377"/>
      <c r="H17" s="377"/>
      <c r="I17" s="377"/>
      <c r="J17" s="377"/>
      <c r="K17" s="251"/>
    </row>
    <row r="18" spans="2:11" ht="15" customHeight="1">
      <c r="B18" s="254"/>
      <c r="C18" s="255"/>
      <c r="D18" s="255"/>
      <c r="E18" s="257" t="s">
        <v>90</v>
      </c>
      <c r="F18" s="377" t="s">
        <v>437</v>
      </c>
      <c r="G18" s="377"/>
      <c r="H18" s="377"/>
      <c r="I18" s="377"/>
      <c r="J18" s="377"/>
      <c r="K18" s="251"/>
    </row>
    <row r="19" spans="2:11" ht="15" customHeight="1">
      <c r="B19" s="254"/>
      <c r="C19" s="255"/>
      <c r="D19" s="255"/>
      <c r="E19" s="257" t="s">
        <v>438</v>
      </c>
      <c r="F19" s="377" t="s">
        <v>439</v>
      </c>
      <c r="G19" s="377"/>
      <c r="H19" s="377"/>
      <c r="I19" s="377"/>
      <c r="J19" s="377"/>
      <c r="K19" s="251"/>
    </row>
    <row r="20" spans="2:11" ht="15" customHeight="1">
      <c r="B20" s="254"/>
      <c r="C20" s="255"/>
      <c r="D20" s="255"/>
      <c r="E20" s="257" t="s">
        <v>440</v>
      </c>
      <c r="F20" s="377" t="s">
        <v>441</v>
      </c>
      <c r="G20" s="377"/>
      <c r="H20" s="377"/>
      <c r="I20" s="377"/>
      <c r="J20" s="377"/>
      <c r="K20" s="251"/>
    </row>
    <row r="21" spans="2:11" ht="15" customHeight="1">
      <c r="B21" s="254"/>
      <c r="C21" s="255"/>
      <c r="D21" s="255"/>
      <c r="E21" s="257" t="s">
        <v>442</v>
      </c>
      <c r="F21" s="377" t="s">
        <v>443</v>
      </c>
      <c r="G21" s="377"/>
      <c r="H21" s="377"/>
      <c r="I21" s="377"/>
      <c r="J21" s="377"/>
      <c r="K21" s="251"/>
    </row>
    <row r="22" spans="2:11" ht="15" customHeight="1">
      <c r="B22" s="254"/>
      <c r="C22" s="255"/>
      <c r="D22" s="255"/>
      <c r="E22" s="257" t="s">
        <v>83</v>
      </c>
      <c r="F22" s="377" t="s">
        <v>444</v>
      </c>
      <c r="G22" s="377"/>
      <c r="H22" s="377"/>
      <c r="I22" s="377"/>
      <c r="J22" s="377"/>
      <c r="K22" s="251"/>
    </row>
    <row r="23" spans="2:11" ht="15" customHeight="1">
      <c r="B23" s="254"/>
      <c r="C23" s="255"/>
      <c r="D23" s="255"/>
      <c r="E23" s="257" t="s">
        <v>445</v>
      </c>
      <c r="F23" s="377" t="s">
        <v>446</v>
      </c>
      <c r="G23" s="377"/>
      <c r="H23" s="377"/>
      <c r="I23" s="377"/>
      <c r="J23" s="377"/>
      <c r="K23" s="251"/>
    </row>
    <row r="24" spans="2:11" ht="12.75" customHeight="1">
      <c r="B24" s="254"/>
      <c r="C24" s="255"/>
      <c r="D24" s="255"/>
      <c r="E24" s="255"/>
      <c r="F24" s="255"/>
      <c r="G24" s="255"/>
      <c r="H24" s="255"/>
      <c r="I24" s="255"/>
      <c r="J24" s="255"/>
      <c r="K24" s="251"/>
    </row>
    <row r="25" spans="2:11" ht="15" customHeight="1">
      <c r="B25" s="254"/>
      <c r="C25" s="377" t="s">
        <v>447</v>
      </c>
      <c r="D25" s="377"/>
      <c r="E25" s="377"/>
      <c r="F25" s="377"/>
      <c r="G25" s="377"/>
      <c r="H25" s="377"/>
      <c r="I25" s="377"/>
      <c r="J25" s="377"/>
      <c r="K25" s="251"/>
    </row>
    <row r="26" spans="2:11" ht="15" customHeight="1">
      <c r="B26" s="254"/>
      <c r="C26" s="377" t="s">
        <v>448</v>
      </c>
      <c r="D26" s="377"/>
      <c r="E26" s="377"/>
      <c r="F26" s="377"/>
      <c r="G26" s="377"/>
      <c r="H26" s="377"/>
      <c r="I26" s="377"/>
      <c r="J26" s="377"/>
      <c r="K26" s="251"/>
    </row>
    <row r="27" spans="2:11" ht="15" customHeight="1">
      <c r="B27" s="254"/>
      <c r="C27" s="253"/>
      <c r="D27" s="377" t="s">
        <v>449</v>
      </c>
      <c r="E27" s="377"/>
      <c r="F27" s="377"/>
      <c r="G27" s="377"/>
      <c r="H27" s="377"/>
      <c r="I27" s="377"/>
      <c r="J27" s="377"/>
      <c r="K27" s="251"/>
    </row>
    <row r="28" spans="2:11" ht="15" customHeight="1">
      <c r="B28" s="254"/>
      <c r="C28" s="255"/>
      <c r="D28" s="377" t="s">
        <v>450</v>
      </c>
      <c r="E28" s="377"/>
      <c r="F28" s="377"/>
      <c r="G28" s="377"/>
      <c r="H28" s="377"/>
      <c r="I28" s="377"/>
      <c r="J28" s="377"/>
      <c r="K28" s="251"/>
    </row>
    <row r="29" spans="2:11" ht="12.75" customHeight="1">
      <c r="B29" s="254"/>
      <c r="C29" s="255"/>
      <c r="D29" s="255"/>
      <c r="E29" s="255"/>
      <c r="F29" s="255"/>
      <c r="G29" s="255"/>
      <c r="H29" s="255"/>
      <c r="I29" s="255"/>
      <c r="J29" s="255"/>
      <c r="K29" s="251"/>
    </row>
    <row r="30" spans="2:11" ht="15" customHeight="1">
      <c r="B30" s="254"/>
      <c r="C30" s="255"/>
      <c r="D30" s="377" t="s">
        <v>451</v>
      </c>
      <c r="E30" s="377"/>
      <c r="F30" s="377"/>
      <c r="G30" s="377"/>
      <c r="H30" s="377"/>
      <c r="I30" s="377"/>
      <c r="J30" s="377"/>
      <c r="K30" s="251"/>
    </row>
    <row r="31" spans="2:11" ht="15" customHeight="1">
      <c r="B31" s="254"/>
      <c r="C31" s="255"/>
      <c r="D31" s="377" t="s">
        <v>452</v>
      </c>
      <c r="E31" s="377"/>
      <c r="F31" s="377"/>
      <c r="G31" s="377"/>
      <c r="H31" s="377"/>
      <c r="I31" s="377"/>
      <c r="J31" s="377"/>
      <c r="K31" s="251"/>
    </row>
    <row r="32" spans="2:11" ht="12.75" customHeight="1">
      <c r="B32" s="254"/>
      <c r="C32" s="255"/>
      <c r="D32" s="255"/>
      <c r="E32" s="255"/>
      <c r="F32" s="255"/>
      <c r="G32" s="255"/>
      <c r="H32" s="255"/>
      <c r="I32" s="255"/>
      <c r="J32" s="255"/>
      <c r="K32" s="251"/>
    </row>
    <row r="33" spans="2:11" ht="15" customHeight="1">
      <c r="B33" s="254"/>
      <c r="C33" s="255"/>
      <c r="D33" s="377" t="s">
        <v>453</v>
      </c>
      <c r="E33" s="377"/>
      <c r="F33" s="377"/>
      <c r="G33" s="377"/>
      <c r="H33" s="377"/>
      <c r="I33" s="377"/>
      <c r="J33" s="377"/>
      <c r="K33" s="251"/>
    </row>
    <row r="34" spans="2:11" ht="15" customHeight="1">
      <c r="B34" s="254"/>
      <c r="C34" s="255"/>
      <c r="D34" s="377" t="s">
        <v>454</v>
      </c>
      <c r="E34" s="377"/>
      <c r="F34" s="377"/>
      <c r="G34" s="377"/>
      <c r="H34" s="377"/>
      <c r="I34" s="377"/>
      <c r="J34" s="377"/>
      <c r="K34" s="251"/>
    </row>
    <row r="35" spans="2:11" ht="15" customHeight="1">
      <c r="B35" s="254"/>
      <c r="C35" s="255"/>
      <c r="D35" s="377" t="s">
        <v>455</v>
      </c>
      <c r="E35" s="377"/>
      <c r="F35" s="377"/>
      <c r="G35" s="377"/>
      <c r="H35" s="377"/>
      <c r="I35" s="377"/>
      <c r="J35" s="377"/>
      <c r="K35" s="251"/>
    </row>
    <row r="36" spans="2:11" ht="15" customHeight="1">
      <c r="B36" s="254"/>
      <c r="C36" s="255"/>
      <c r="D36" s="253"/>
      <c r="E36" s="256" t="s">
        <v>106</v>
      </c>
      <c r="F36" s="253"/>
      <c r="G36" s="377" t="s">
        <v>456</v>
      </c>
      <c r="H36" s="377"/>
      <c r="I36" s="377"/>
      <c r="J36" s="377"/>
      <c r="K36" s="251"/>
    </row>
    <row r="37" spans="2:11" ht="30.75" customHeight="1">
      <c r="B37" s="254"/>
      <c r="C37" s="255"/>
      <c r="D37" s="253"/>
      <c r="E37" s="256" t="s">
        <v>457</v>
      </c>
      <c r="F37" s="253"/>
      <c r="G37" s="377" t="s">
        <v>458</v>
      </c>
      <c r="H37" s="377"/>
      <c r="I37" s="377"/>
      <c r="J37" s="377"/>
      <c r="K37" s="251"/>
    </row>
    <row r="38" spans="2:11" ht="15" customHeight="1">
      <c r="B38" s="254"/>
      <c r="C38" s="255"/>
      <c r="D38" s="253"/>
      <c r="E38" s="256" t="s">
        <v>59</v>
      </c>
      <c r="F38" s="253"/>
      <c r="G38" s="377" t="s">
        <v>459</v>
      </c>
      <c r="H38" s="377"/>
      <c r="I38" s="377"/>
      <c r="J38" s="377"/>
      <c r="K38" s="251"/>
    </row>
    <row r="39" spans="2:11" ht="15" customHeight="1">
      <c r="B39" s="254"/>
      <c r="C39" s="255"/>
      <c r="D39" s="253"/>
      <c r="E39" s="256" t="s">
        <v>60</v>
      </c>
      <c r="F39" s="253"/>
      <c r="G39" s="377" t="s">
        <v>460</v>
      </c>
      <c r="H39" s="377"/>
      <c r="I39" s="377"/>
      <c r="J39" s="377"/>
      <c r="K39" s="251"/>
    </row>
    <row r="40" spans="2:11" ht="15" customHeight="1">
      <c r="B40" s="254"/>
      <c r="C40" s="255"/>
      <c r="D40" s="253"/>
      <c r="E40" s="256" t="s">
        <v>107</v>
      </c>
      <c r="F40" s="253"/>
      <c r="G40" s="377" t="s">
        <v>461</v>
      </c>
      <c r="H40" s="377"/>
      <c r="I40" s="377"/>
      <c r="J40" s="377"/>
      <c r="K40" s="251"/>
    </row>
    <row r="41" spans="2:11" ht="15" customHeight="1">
      <c r="B41" s="254"/>
      <c r="C41" s="255"/>
      <c r="D41" s="253"/>
      <c r="E41" s="256" t="s">
        <v>108</v>
      </c>
      <c r="F41" s="253"/>
      <c r="G41" s="377" t="s">
        <v>462</v>
      </c>
      <c r="H41" s="377"/>
      <c r="I41" s="377"/>
      <c r="J41" s="377"/>
      <c r="K41" s="251"/>
    </row>
    <row r="42" spans="2:11" ht="15" customHeight="1">
      <c r="B42" s="254"/>
      <c r="C42" s="255"/>
      <c r="D42" s="253"/>
      <c r="E42" s="256" t="s">
        <v>463</v>
      </c>
      <c r="F42" s="253"/>
      <c r="G42" s="377" t="s">
        <v>464</v>
      </c>
      <c r="H42" s="377"/>
      <c r="I42" s="377"/>
      <c r="J42" s="377"/>
      <c r="K42" s="251"/>
    </row>
    <row r="43" spans="2:11" ht="15" customHeight="1">
      <c r="B43" s="254"/>
      <c r="C43" s="255"/>
      <c r="D43" s="253"/>
      <c r="E43" s="256"/>
      <c r="F43" s="253"/>
      <c r="G43" s="377" t="s">
        <v>465</v>
      </c>
      <c r="H43" s="377"/>
      <c r="I43" s="377"/>
      <c r="J43" s="377"/>
      <c r="K43" s="251"/>
    </row>
    <row r="44" spans="2:11" ht="15" customHeight="1">
      <c r="B44" s="254"/>
      <c r="C44" s="255"/>
      <c r="D44" s="253"/>
      <c r="E44" s="256" t="s">
        <v>466</v>
      </c>
      <c r="F44" s="253"/>
      <c r="G44" s="377" t="s">
        <v>467</v>
      </c>
      <c r="H44" s="377"/>
      <c r="I44" s="377"/>
      <c r="J44" s="377"/>
      <c r="K44" s="251"/>
    </row>
    <row r="45" spans="2:11" ht="15" customHeight="1">
      <c r="B45" s="254"/>
      <c r="C45" s="255"/>
      <c r="D45" s="253"/>
      <c r="E45" s="256" t="s">
        <v>110</v>
      </c>
      <c r="F45" s="253"/>
      <c r="G45" s="377" t="s">
        <v>468</v>
      </c>
      <c r="H45" s="377"/>
      <c r="I45" s="377"/>
      <c r="J45" s="377"/>
      <c r="K45" s="251"/>
    </row>
    <row r="46" spans="2:11" ht="12.75" customHeight="1">
      <c r="B46" s="254"/>
      <c r="C46" s="255"/>
      <c r="D46" s="253"/>
      <c r="E46" s="253"/>
      <c r="F46" s="253"/>
      <c r="G46" s="253"/>
      <c r="H46" s="253"/>
      <c r="I46" s="253"/>
      <c r="J46" s="253"/>
      <c r="K46" s="251"/>
    </row>
    <row r="47" spans="2:11" ht="15" customHeight="1">
      <c r="B47" s="254"/>
      <c r="C47" s="255"/>
      <c r="D47" s="377" t="s">
        <v>469</v>
      </c>
      <c r="E47" s="377"/>
      <c r="F47" s="377"/>
      <c r="G47" s="377"/>
      <c r="H47" s="377"/>
      <c r="I47" s="377"/>
      <c r="J47" s="377"/>
      <c r="K47" s="251"/>
    </row>
    <row r="48" spans="2:11" ht="15" customHeight="1">
      <c r="B48" s="254"/>
      <c r="C48" s="255"/>
      <c r="D48" s="255"/>
      <c r="E48" s="377" t="s">
        <v>470</v>
      </c>
      <c r="F48" s="377"/>
      <c r="G48" s="377"/>
      <c r="H48" s="377"/>
      <c r="I48" s="377"/>
      <c r="J48" s="377"/>
      <c r="K48" s="251"/>
    </row>
    <row r="49" spans="2:11" ht="15" customHeight="1">
      <c r="B49" s="254"/>
      <c r="C49" s="255"/>
      <c r="D49" s="255"/>
      <c r="E49" s="377" t="s">
        <v>471</v>
      </c>
      <c r="F49" s="377"/>
      <c r="G49" s="377"/>
      <c r="H49" s="377"/>
      <c r="I49" s="377"/>
      <c r="J49" s="377"/>
      <c r="K49" s="251"/>
    </row>
    <row r="50" spans="2:11" ht="15" customHeight="1">
      <c r="B50" s="254"/>
      <c r="C50" s="255"/>
      <c r="D50" s="255"/>
      <c r="E50" s="377" t="s">
        <v>472</v>
      </c>
      <c r="F50" s="377"/>
      <c r="G50" s="377"/>
      <c r="H50" s="377"/>
      <c r="I50" s="377"/>
      <c r="J50" s="377"/>
      <c r="K50" s="251"/>
    </row>
    <row r="51" spans="2:11" ht="15" customHeight="1">
      <c r="B51" s="254"/>
      <c r="C51" s="255"/>
      <c r="D51" s="377" t="s">
        <v>473</v>
      </c>
      <c r="E51" s="377"/>
      <c r="F51" s="377"/>
      <c r="G51" s="377"/>
      <c r="H51" s="377"/>
      <c r="I51" s="377"/>
      <c r="J51" s="377"/>
      <c r="K51" s="251"/>
    </row>
    <row r="52" spans="2:11" ht="25.5" customHeight="1">
      <c r="B52" s="250"/>
      <c r="C52" s="379" t="s">
        <v>474</v>
      </c>
      <c r="D52" s="379"/>
      <c r="E52" s="379"/>
      <c r="F52" s="379"/>
      <c r="G52" s="379"/>
      <c r="H52" s="379"/>
      <c r="I52" s="379"/>
      <c r="J52" s="379"/>
      <c r="K52" s="251"/>
    </row>
    <row r="53" spans="2:11" ht="5.25" customHeight="1">
      <c r="B53" s="250"/>
      <c r="C53" s="252"/>
      <c r="D53" s="252"/>
      <c r="E53" s="252"/>
      <c r="F53" s="252"/>
      <c r="G53" s="252"/>
      <c r="H53" s="252"/>
      <c r="I53" s="252"/>
      <c r="J53" s="252"/>
      <c r="K53" s="251"/>
    </row>
    <row r="54" spans="2:11" ht="15" customHeight="1">
      <c r="B54" s="250"/>
      <c r="C54" s="377" t="s">
        <v>475</v>
      </c>
      <c r="D54" s="377"/>
      <c r="E54" s="377"/>
      <c r="F54" s="377"/>
      <c r="G54" s="377"/>
      <c r="H54" s="377"/>
      <c r="I54" s="377"/>
      <c r="J54" s="377"/>
      <c r="K54" s="251"/>
    </row>
    <row r="55" spans="2:11" ht="15" customHeight="1">
      <c r="B55" s="250"/>
      <c r="C55" s="377" t="s">
        <v>476</v>
      </c>
      <c r="D55" s="377"/>
      <c r="E55" s="377"/>
      <c r="F55" s="377"/>
      <c r="G55" s="377"/>
      <c r="H55" s="377"/>
      <c r="I55" s="377"/>
      <c r="J55" s="377"/>
      <c r="K55" s="251"/>
    </row>
    <row r="56" spans="2:11" ht="12.75" customHeight="1">
      <c r="B56" s="250"/>
      <c r="C56" s="253"/>
      <c r="D56" s="253"/>
      <c r="E56" s="253"/>
      <c r="F56" s="253"/>
      <c r="G56" s="253"/>
      <c r="H56" s="253"/>
      <c r="I56" s="253"/>
      <c r="J56" s="253"/>
      <c r="K56" s="251"/>
    </row>
    <row r="57" spans="2:11" ht="15" customHeight="1">
      <c r="B57" s="250"/>
      <c r="C57" s="377" t="s">
        <v>477</v>
      </c>
      <c r="D57" s="377"/>
      <c r="E57" s="377"/>
      <c r="F57" s="377"/>
      <c r="G57" s="377"/>
      <c r="H57" s="377"/>
      <c r="I57" s="377"/>
      <c r="J57" s="377"/>
      <c r="K57" s="251"/>
    </row>
    <row r="58" spans="2:11" ht="15" customHeight="1">
      <c r="B58" s="250"/>
      <c r="C58" s="255"/>
      <c r="D58" s="377" t="s">
        <v>478</v>
      </c>
      <c r="E58" s="377"/>
      <c r="F58" s="377"/>
      <c r="G58" s="377"/>
      <c r="H58" s="377"/>
      <c r="I58" s="377"/>
      <c r="J58" s="377"/>
      <c r="K58" s="251"/>
    </row>
    <row r="59" spans="2:11" ht="15" customHeight="1">
      <c r="B59" s="250"/>
      <c r="C59" s="255"/>
      <c r="D59" s="377" t="s">
        <v>479</v>
      </c>
      <c r="E59" s="377"/>
      <c r="F59" s="377"/>
      <c r="G59" s="377"/>
      <c r="H59" s="377"/>
      <c r="I59" s="377"/>
      <c r="J59" s="377"/>
      <c r="K59" s="251"/>
    </row>
    <row r="60" spans="2:11" ht="15" customHeight="1">
      <c r="B60" s="250"/>
      <c r="C60" s="255"/>
      <c r="D60" s="377" t="s">
        <v>480</v>
      </c>
      <c r="E60" s="377"/>
      <c r="F60" s="377"/>
      <c r="G60" s="377"/>
      <c r="H60" s="377"/>
      <c r="I60" s="377"/>
      <c r="J60" s="377"/>
      <c r="K60" s="251"/>
    </row>
    <row r="61" spans="2:11" ht="15" customHeight="1">
      <c r="B61" s="250"/>
      <c r="C61" s="255"/>
      <c r="D61" s="377" t="s">
        <v>481</v>
      </c>
      <c r="E61" s="377"/>
      <c r="F61" s="377"/>
      <c r="G61" s="377"/>
      <c r="H61" s="377"/>
      <c r="I61" s="377"/>
      <c r="J61" s="377"/>
      <c r="K61" s="251"/>
    </row>
    <row r="62" spans="2:11" ht="15" customHeight="1">
      <c r="B62" s="250"/>
      <c r="C62" s="255"/>
      <c r="D62" s="378" t="s">
        <v>482</v>
      </c>
      <c r="E62" s="378"/>
      <c r="F62" s="378"/>
      <c r="G62" s="378"/>
      <c r="H62" s="378"/>
      <c r="I62" s="378"/>
      <c r="J62" s="378"/>
      <c r="K62" s="251"/>
    </row>
    <row r="63" spans="2:11" ht="15" customHeight="1">
      <c r="B63" s="250"/>
      <c r="C63" s="255"/>
      <c r="D63" s="377" t="s">
        <v>483</v>
      </c>
      <c r="E63" s="377"/>
      <c r="F63" s="377"/>
      <c r="G63" s="377"/>
      <c r="H63" s="377"/>
      <c r="I63" s="377"/>
      <c r="J63" s="377"/>
      <c r="K63" s="251"/>
    </row>
    <row r="64" spans="2:11" ht="12.75" customHeight="1">
      <c r="B64" s="250"/>
      <c r="C64" s="255"/>
      <c r="D64" s="255"/>
      <c r="E64" s="258"/>
      <c r="F64" s="255"/>
      <c r="G64" s="255"/>
      <c r="H64" s="255"/>
      <c r="I64" s="255"/>
      <c r="J64" s="255"/>
      <c r="K64" s="251"/>
    </row>
    <row r="65" spans="2:11" ht="15" customHeight="1">
      <c r="B65" s="250"/>
      <c r="C65" s="255"/>
      <c r="D65" s="377" t="s">
        <v>484</v>
      </c>
      <c r="E65" s="377"/>
      <c r="F65" s="377"/>
      <c r="G65" s="377"/>
      <c r="H65" s="377"/>
      <c r="I65" s="377"/>
      <c r="J65" s="377"/>
      <c r="K65" s="251"/>
    </row>
    <row r="66" spans="2:11" ht="15" customHeight="1">
      <c r="B66" s="250"/>
      <c r="C66" s="255"/>
      <c r="D66" s="378" t="s">
        <v>485</v>
      </c>
      <c r="E66" s="378"/>
      <c r="F66" s="378"/>
      <c r="G66" s="378"/>
      <c r="H66" s="378"/>
      <c r="I66" s="378"/>
      <c r="J66" s="378"/>
      <c r="K66" s="251"/>
    </row>
    <row r="67" spans="2:11" ht="15" customHeight="1">
      <c r="B67" s="250"/>
      <c r="C67" s="255"/>
      <c r="D67" s="377" t="s">
        <v>486</v>
      </c>
      <c r="E67" s="377"/>
      <c r="F67" s="377"/>
      <c r="G67" s="377"/>
      <c r="H67" s="377"/>
      <c r="I67" s="377"/>
      <c r="J67" s="377"/>
      <c r="K67" s="251"/>
    </row>
    <row r="68" spans="2:11" ht="15" customHeight="1">
      <c r="B68" s="250"/>
      <c r="C68" s="255"/>
      <c r="D68" s="377" t="s">
        <v>487</v>
      </c>
      <c r="E68" s="377"/>
      <c r="F68" s="377"/>
      <c r="G68" s="377"/>
      <c r="H68" s="377"/>
      <c r="I68" s="377"/>
      <c r="J68" s="377"/>
      <c r="K68" s="251"/>
    </row>
    <row r="69" spans="2:11" ht="15" customHeight="1">
      <c r="B69" s="250"/>
      <c r="C69" s="255"/>
      <c r="D69" s="377" t="s">
        <v>488</v>
      </c>
      <c r="E69" s="377"/>
      <c r="F69" s="377"/>
      <c r="G69" s="377"/>
      <c r="H69" s="377"/>
      <c r="I69" s="377"/>
      <c r="J69" s="377"/>
      <c r="K69" s="251"/>
    </row>
    <row r="70" spans="2:11" ht="15" customHeight="1">
      <c r="B70" s="250"/>
      <c r="C70" s="255"/>
      <c r="D70" s="377" t="s">
        <v>489</v>
      </c>
      <c r="E70" s="377"/>
      <c r="F70" s="377"/>
      <c r="G70" s="377"/>
      <c r="H70" s="377"/>
      <c r="I70" s="377"/>
      <c r="J70" s="377"/>
      <c r="K70" s="251"/>
    </row>
    <row r="71" spans="2:11" ht="12.75" customHeight="1">
      <c r="B71" s="259"/>
      <c r="C71" s="260"/>
      <c r="D71" s="260"/>
      <c r="E71" s="260"/>
      <c r="F71" s="260"/>
      <c r="G71" s="260"/>
      <c r="H71" s="260"/>
      <c r="I71" s="260"/>
      <c r="J71" s="260"/>
      <c r="K71" s="261"/>
    </row>
    <row r="72" spans="2:11" ht="18.75" customHeight="1">
      <c r="B72" s="262"/>
      <c r="C72" s="262"/>
      <c r="D72" s="262"/>
      <c r="E72" s="262"/>
      <c r="F72" s="262"/>
      <c r="G72" s="262"/>
      <c r="H72" s="262"/>
      <c r="I72" s="262"/>
      <c r="J72" s="262"/>
      <c r="K72" s="263"/>
    </row>
    <row r="73" spans="2:11" ht="18.75" customHeight="1">
      <c r="B73" s="263"/>
      <c r="C73" s="263"/>
      <c r="D73" s="263"/>
      <c r="E73" s="263"/>
      <c r="F73" s="263"/>
      <c r="G73" s="263"/>
      <c r="H73" s="263"/>
      <c r="I73" s="263"/>
      <c r="J73" s="263"/>
      <c r="K73" s="263"/>
    </row>
    <row r="74" spans="2:11" ht="7.5" customHeight="1">
      <c r="B74" s="264"/>
      <c r="C74" s="265"/>
      <c r="D74" s="265"/>
      <c r="E74" s="265"/>
      <c r="F74" s="265"/>
      <c r="G74" s="265"/>
      <c r="H74" s="265"/>
      <c r="I74" s="265"/>
      <c r="J74" s="265"/>
      <c r="K74" s="266"/>
    </row>
    <row r="75" spans="2:11" ht="45" customHeight="1">
      <c r="B75" s="267"/>
      <c r="C75" s="376" t="s">
        <v>490</v>
      </c>
      <c r="D75" s="376"/>
      <c r="E75" s="376"/>
      <c r="F75" s="376"/>
      <c r="G75" s="376"/>
      <c r="H75" s="376"/>
      <c r="I75" s="376"/>
      <c r="J75" s="376"/>
      <c r="K75" s="268"/>
    </row>
    <row r="76" spans="2:11" ht="17.25" customHeight="1">
      <c r="B76" s="267"/>
      <c r="C76" s="269" t="s">
        <v>491</v>
      </c>
      <c r="D76" s="269"/>
      <c r="E76" s="269"/>
      <c r="F76" s="269" t="s">
        <v>492</v>
      </c>
      <c r="G76" s="270"/>
      <c r="H76" s="269" t="s">
        <v>60</v>
      </c>
      <c r="I76" s="269" t="s">
        <v>63</v>
      </c>
      <c r="J76" s="269" t="s">
        <v>493</v>
      </c>
      <c r="K76" s="268"/>
    </row>
    <row r="77" spans="2:11" ht="17.25" customHeight="1">
      <c r="B77" s="267"/>
      <c r="C77" s="271" t="s">
        <v>494</v>
      </c>
      <c r="D77" s="271"/>
      <c r="E77" s="271"/>
      <c r="F77" s="272" t="s">
        <v>495</v>
      </c>
      <c r="G77" s="273"/>
      <c r="H77" s="271"/>
      <c r="I77" s="271"/>
      <c r="J77" s="271" t="s">
        <v>496</v>
      </c>
      <c r="K77" s="268"/>
    </row>
    <row r="78" spans="2:11" ht="5.25" customHeight="1">
      <c r="B78" s="267"/>
      <c r="C78" s="274"/>
      <c r="D78" s="274"/>
      <c r="E78" s="274"/>
      <c r="F78" s="274"/>
      <c r="G78" s="275"/>
      <c r="H78" s="274"/>
      <c r="I78" s="274"/>
      <c r="J78" s="274"/>
      <c r="K78" s="268"/>
    </row>
    <row r="79" spans="2:11" ht="15" customHeight="1">
      <c r="B79" s="267"/>
      <c r="C79" s="256" t="s">
        <v>59</v>
      </c>
      <c r="D79" s="274"/>
      <c r="E79" s="274"/>
      <c r="F79" s="276" t="s">
        <v>497</v>
      </c>
      <c r="G79" s="275"/>
      <c r="H79" s="256" t="s">
        <v>498</v>
      </c>
      <c r="I79" s="256" t="s">
        <v>499</v>
      </c>
      <c r="J79" s="256">
        <v>20</v>
      </c>
      <c r="K79" s="268"/>
    </row>
    <row r="80" spans="2:11" ht="15" customHeight="1">
      <c r="B80" s="267"/>
      <c r="C80" s="256" t="s">
        <v>500</v>
      </c>
      <c r="D80" s="256"/>
      <c r="E80" s="256"/>
      <c r="F80" s="276" t="s">
        <v>497</v>
      </c>
      <c r="G80" s="275"/>
      <c r="H80" s="256" t="s">
        <v>501</v>
      </c>
      <c r="I80" s="256" t="s">
        <v>499</v>
      </c>
      <c r="J80" s="256">
        <v>120</v>
      </c>
      <c r="K80" s="268"/>
    </row>
    <row r="81" spans="2:11" ht="15" customHeight="1">
      <c r="B81" s="277"/>
      <c r="C81" s="256" t="s">
        <v>502</v>
      </c>
      <c r="D81" s="256"/>
      <c r="E81" s="256"/>
      <c r="F81" s="276" t="s">
        <v>503</v>
      </c>
      <c r="G81" s="275"/>
      <c r="H81" s="256" t="s">
        <v>504</v>
      </c>
      <c r="I81" s="256" t="s">
        <v>499</v>
      </c>
      <c r="J81" s="256">
        <v>50</v>
      </c>
      <c r="K81" s="268"/>
    </row>
    <row r="82" spans="2:11" ht="15" customHeight="1">
      <c r="B82" s="277"/>
      <c r="C82" s="256" t="s">
        <v>505</v>
      </c>
      <c r="D82" s="256"/>
      <c r="E82" s="256"/>
      <c r="F82" s="276" t="s">
        <v>497</v>
      </c>
      <c r="G82" s="275"/>
      <c r="H82" s="256" t="s">
        <v>506</v>
      </c>
      <c r="I82" s="256" t="s">
        <v>507</v>
      </c>
      <c r="J82" s="256"/>
      <c r="K82" s="268"/>
    </row>
    <row r="83" spans="2:11" ht="15" customHeight="1">
      <c r="B83" s="277"/>
      <c r="C83" s="278" t="s">
        <v>508</v>
      </c>
      <c r="D83" s="278"/>
      <c r="E83" s="278"/>
      <c r="F83" s="279" t="s">
        <v>503</v>
      </c>
      <c r="G83" s="278"/>
      <c r="H83" s="278" t="s">
        <v>509</v>
      </c>
      <c r="I83" s="278" t="s">
        <v>499</v>
      </c>
      <c r="J83" s="278">
        <v>15</v>
      </c>
      <c r="K83" s="268"/>
    </row>
    <row r="84" spans="2:11" ht="15" customHeight="1">
      <c r="B84" s="277"/>
      <c r="C84" s="278" t="s">
        <v>510</v>
      </c>
      <c r="D84" s="278"/>
      <c r="E84" s="278"/>
      <c r="F84" s="279" t="s">
        <v>503</v>
      </c>
      <c r="G84" s="278"/>
      <c r="H84" s="278" t="s">
        <v>511</v>
      </c>
      <c r="I84" s="278" t="s">
        <v>499</v>
      </c>
      <c r="J84" s="278">
        <v>15</v>
      </c>
      <c r="K84" s="268"/>
    </row>
    <row r="85" spans="2:11" ht="15" customHeight="1">
      <c r="B85" s="277"/>
      <c r="C85" s="278" t="s">
        <v>512</v>
      </c>
      <c r="D85" s="278"/>
      <c r="E85" s="278"/>
      <c r="F85" s="279" t="s">
        <v>503</v>
      </c>
      <c r="G85" s="278"/>
      <c r="H85" s="278" t="s">
        <v>513</v>
      </c>
      <c r="I85" s="278" t="s">
        <v>499</v>
      </c>
      <c r="J85" s="278">
        <v>20</v>
      </c>
      <c r="K85" s="268"/>
    </row>
    <row r="86" spans="2:11" ht="15" customHeight="1">
      <c r="B86" s="277"/>
      <c r="C86" s="278" t="s">
        <v>514</v>
      </c>
      <c r="D86" s="278"/>
      <c r="E86" s="278"/>
      <c r="F86" s="279" t="s">
        <v>503</v>
      </c>
      <c r="G86" s="278"/>
      <c r="H86" s="278" t="s">
        <v>515</v>
      </c>
      <c r="I86" s="278" t="s">
        <v>499</v>
      </c>
      <c r="J86" s="278">
        <v>20</v>
      </c>
      <c r="K86" s="268"/>
    </row>
    <row r="87" spans="2:11" ht="15" customHeight="1">
      <c r="B87" s="277"/>
      <c r="C87" s="256" t="s">
        <v>516</v>
      </c>
      <c r="D87" s="256"/>
      <c r="E87" s="256"/>
      <c r="F87" s="276" t="s">
        <v>503</v>
      </c>
      <c r="G87" s="275"/>
      <c r="H87" s="256" t="s">
        <v>517</v>
      </c>
      <c r="I87" s="256" t="s">
        <v>499</v>
      </c>
      <c r="J87" s="256">
        <v>50</v>
      </c>
      <c r="K87" s="268"/>
    </row>
    <row r="88" spans="2:11" ht="15" customHeight="1">
      <c r="B88" s="277"/>
      <c r="C88" s="256" t="s">
        <v>518</v>
      </c>
      <c r="D88" s="256"/>
      <c r="E88" s="256"/>
      <c r="F88" s="276" t="s">
        <v>503</v>
      </c>
      <c r="G88" s="275"/>
      <c r="H88" s="256" t="s">
        <v>519</v>
      </c>
      <c r="I88" s="256" t="s">
        <v>499</v>
      </c>
      <c r="J88" s="256">
        <v>20</v>
      </c>
      <c r="K88" s="268"/>
    </row>
    <row r="89" spans="2:11" ht="15" customHeight="1">
      <c r="B89" s="277"/>
      <c r="C89" s="256" t="s">
        <v>520</v>
      </c>
      <c r="D89" s="256"/>
      <c r="E89" s="256"/>
      <c r="F89" s="276" t="s">
        <v>503</v>
      </c>
      <c r="G89" s="275"/>
      <c r="H89" s="256" t="s">
        <v>521</v>
      </c>
      <c r="I89" s="256" t="s">
        <v>499</v>
      </c>
      <c r="J89" s="256">
        <v>20</v>
      </c>
      <c r="K89" s="268"/>
    </row>
    <row r="90" spans="2:11" ht="15" customHeight="1">
      <c r="B90" s="277"/>
      <c r="C90" s="256" t="s">
        <v>522</v>
      </c>
      <c r="D90" s="256"/>
      <c r="E90" s="256"/>
      <c r="F90" s="276" t="s">
        <v>503</v>
      </c>
      <c r="G90" s="275"/>
      <c r="H90" s="256" t="s">
        <v>523</v>
      </c>
      <c r="I90" s="256" t="s">
        <v>499</v>
      </c>
      <c r="J90" s="256">
        <v>50</v>
      </c>
      <c r="K90" s="268"/>
    </row>
    <row r="91" spans="2:11" ht="15" customHeight="1">
      <c r="B91" s="277"/>
      <c r="C91" s="256" t="s">
        <v>524</v>
      </c>
      <c r="D91" s="256"/>
      <c r="E91" s="256"/>
      <c r="F91" s="276" t="s">
        <v>503</v>
      </c>
      <c r="G91" s="275"/>
      <c r="H91" s="256" t="s">
        <v>524</v>
      </c>
      <c r="I91" s="256" t="s">
        <v>499</v>
      </c>
      <c r="J91" s="256">
        <v>50</v>
      </c>
      <c r="K91" s="268"/>
    </row>
    <row r="92" spans="2:11" ht="15" customHeight="1">
      <c r="B92" s="277"/>
      <c r="C92" s="256" t="s">
        <v>525</v>
      </c>
      <c r="D92" s="256"/>
      <c r="E92" s="256"/>
      <c r="F92" s="276" t="s">
        <v>503</v>
      </c>
      <c r="G92" s="275"/>
      <c r="H92" s="256" t="s">
        <v>526</v>
      </c>
      <c r="I92" s="256" t="s">
        <v>499</v>
      </c>
      <c r="J92" s="256">
        <v>255</v>
      </c>
      <c r="K92" s="268"/>
    </row>
    <row r="93" spans="2:11" ht="15" customHeight="1">
      <c r="B93" s="277"/>
      <c r="C93" s="256" t="s">
        <v>527</v>
      </c>
      <c r="D93" s="256"/>
      <c r="E93" s="256"/>
      <c r="F93" s="276" t="s">
        <v>497</v>
      </c>
      <c r="G93" s="275"/>
      <c r="H93" s="256" t="s">
        <v>528</v>
      </c>
      <c r="I93" s="256" t="s">
        <v>529</v>
      </c>
      <c r="J93" s="256"/>
      <c r="K93" s="268"/>
    </row>
    <row r="94" spans="2:11" ht="15" customHeight="1">
      <c r="B94" s="277"/>
      <c r="C94" s="256" t="s">
        <v>530</v>
      </c>
      <c r="D94" s="256"/>
      <c r="E94" s="256"/>
      <c r="F94" s="276" t="s">
        <v>497</v>
      </c>
      <c r="G94" s="275"/>
      <c r="H94" s="256" t="s">
        <v>531</v>
      </c>
      <c r="I94" s="256" t="s">
        <v>532</v>
      </c>
      <c r="J94" s="256"/>
      <c r="K94" s="268"/>
    </row>
    <row r="95" spans="2:11" ht="15" customHeight="1">
      <c r="B95" s="277"/>
      <c r="C95" s="256" t="s">
        <v>533</v>
      </c>
      <c r="D95" s="256"/>
      <c r="E95" s="256"/>
      <c r="F95" s="276" t="s">
        <v>497</v>
      </c>
      <c r="G95" s="275"/>
      <c r="H95" s="256" t="s">
        <v>533</v>
      </c>
      <c r="I95" s="256" t="s">
        <v>532</v>
      </c>
      <c r="J95" s="256"/>
      <c r="K95" s="268"/>
    </row>
    <row r="96" spans="2:11" ht="15" customHeight="1">
      <c r="B96" s="277"/>
      <c r="C96" s="256" t="s">
        <v>44</v>
      </c>
      <c r="D96" s="256"/>
      <c r="E96" s="256"/>
      <c r="F96" s="276" t="s">
        <v>497</v>
      </c>
      <c r="G96" s="275"/>
      <c r="H96" s="256" t="s">
        <v>534</v>
      </c>
      <c r="I96" s="256" t="s">
        <v>532</v>
      </c>
      <c r="J96" s="256"/>
      <c r="K96" s="268"/>
    </row>
    <row r="97" spans="2:11" ht="15" customHeight="1">
      <c r="B97" s="277"/>
      <c r="C97" s="256" t="s">
        <v>54</v>
      </c>
      <c r="D97" s="256"/>
      <c r="E97" s="256"/>
      <c r="F97" s="276" t="s">
        <v>497</v>
      </c>
      <c r="G97" s="275"/>
      <c r="H97" s="256" t="s">
        <v>535</v>
      </c>
      <c r="I97" s="256" t="s">
        <v>532</v>
      </c>
      <c r="J97" s="256"/>
      <c r="K97" s="268"/>
    </row>
    <row r="98" spans="2:11" ht="15" customHeight="1">
      <c r="B98" s="280"/>
      <c r="C98" s="281"/>
      <c r="D98" s="281"/>
      <c r="E98" s="281"/>
      <c r="F98" s="281"/>
      <c r="G98" s="281"/>
      <c r="H98" s="281"/>
      <c r="I98" s="281"/>
      <c r="J98" s="281"/>
      <c r="K98" s="282"/>
    </row>
    <row r="99" spans="2:11" ht="18.75" customHeight="1">
      <c r="B99" s="283"/>
      <c r="C99" s="284"/>
      <c r="D99" s="284"/>
      <c r="E99" s="284"/>
      <c r="F99" s="284"/>
      <c r="G99" s="284"/>
      <c r="H99" s="284"/>
      <c r="I99" s="284"/>
      <c r="J99" s="284"/>
      <c r="K99" s="283"/>
    </row>
    <row r="100" spans="2:11" ht="18.75" customHeight="1">
      <c r="B100" s="263"/>
      <c r="C100" s="263"/>
      <c r="D100" s="263"/>
      <c r="E100" s="263"/>
      <c r="F100" s="263"/>
      <c r="G100" s="263"/>
      <c r="H100" s="263"/>
      <c r="I100" s="263"/>
      <c r="J100" s="263"/>
      <c r="K100" s="263"/>
    </row>
    <row r="101" spans="2:11" ht="7.5" customHeight="1">
      <c r="B101" s="264"/>
      <c r="C101" s="265"/>
      <c r="D101" s="265"/>
      <c r="E101" s="265"/>
      <c r="F101" s="265"/>
      <c r="G101" s="265"/>
      <c r="H101" s="265"/>
      <c r="I101" s="265"/>
      <c r="J101" s="265"/>
      <c r="K101" s="266"/>
    </row>
    <row r="102" spans="2:11" ht="45" customHeight="1">
      <c r="B102" s="267"/>
      <c r="C102" s="376" t="s">
        <v>536</v>
      </c>
      <c r="D102" s="376"/>
      <c r="E102" s="376"/>
      <c r="F102" s="376"/>
      <c r="G102" s="376"/>
      <c r="H102" s="376"/>
      <c r="I102" s="376"/>
      <c r="J102" s="376"/>
      <c r="K102" s="268"/>
    </row>
    <row r="103" spans="2:11" ht="17.25" customHeight="1">
      <c r="B103" s="267"/>
      <c r="C103" s="269" t="s">
        <v>491</v>
      </c>
      <c r="D103" s="269"/>
      <c r="E103" s="269"/>
      <c r="F103" s="269" t="s">
        <v>492</v>
      </c>
      <c r="G103" s="270"/>
      <c r="H103" s="269" t="s">
        <v>60</v>
      </c>
      <c r="I103" s="269" t="s">
        <v>63</v>
      </c>
      <c r="J103" s="269" t="s">
        <v>493</v>
      </c>
      <c r="K103" s="268"/>
    </row>
    <row r="104" spans="2:11" ht="17.25" customHeight="1">
      <c r="B104" s="267"/>
      <c r="C104" s="271" t="s">
        <v>494</v>
      </c>
      <c r="D104" s="271"/>
      <c r="E104" s="271"/>
      <c r="F104" s="272" t="s">
        <v>495</v>
      </c>
      <c r="G104" s="273"/>
      <c r="H104" s="271"/>
      <c r="I104" s="271"/>
      <c r="J104" s="271" t="s">
        <v>496</v>
      </c>
      <c r="K104" s="268"/>
    </row>
    <row r="105" spans="2:11" ht="5.25" customHeight="1">
      <c r="B105" s="267"/>
      <c r="C105" s="269"/>
      <c r="D105" s="269"/>
      <c r="E105" s="269"/>
      <c r="F105" s="269"/>
      <c r="G105" s="285"/>
      <c r="H105" s="269"/>
      <c r="I105" s="269"/>
      <c r="J105" s="269"/>
      <c r="K105" s="268"/>
    </row>
    <row r="106" spans="2:11" ht="15" customHeight="1">
      <c r="B106" s="267"/>
      <c r="C106" s="256" t="s">
        <v>59</v>
      </c>
      <c r="D106" s="274"/>
      <c r="E106" s="274"/>
      <c r="F106" s="276" t="s">
        <v>497</v>
      </c>
      <c r="G106" s="285"/>
      <c r="H106" s="256" t="s">
        <v>537</v>
      </c>
      <c r="I106" s="256" t="s">
        <v>499</v>
      </c>
      <c r="J106" s="256">
        <v>20</v>
      </c>
      <c r="K106" s="268"/>
    </row>
    <row r="107" spans="2:11" ht="15" customHeight="1">
      <c r="B107" s="267"/>
      <c r="C107" s="256" t="s">
        <v>500</v>
      </c>
      <c r="D107" s="256"/>
      <c r="E107" s="256"/>
      <c r="F107" s="276" t="s">
        <v>497</v>
      </c>
      <c r="G107" s="256"/>
      <c r="H107" s="256" t="s">
        <v>537</v>
      </c>
      <c r="I107" s="256" t="s">
        <v>499</v>
      </c>
      <c r="J107" s="256">
        <v>120</v>
      </c>
      <c r="K107" s="268"/>
    </row>
    <row r="108" spans="2:11" ht="15" customHeight="1">
      <c r="B108" s="277"/>
      <c r="C108" s="256" t="s">
        <v>502</v>
      </c>
      <c r="D108" s="256"/>
      <c r="E108" s="256"/>
      <c r="F108" s="276" t="s">
        <v>503</v>
      </c>
      <c r="G108" s="256"/>
      <c r="H108" s="256" t="s">
        <v>537</v>
      </c>
      <c r="I108" s="256" t="s">
        <v>499</v>
      </c>
      <c r="J108" s="256">
        <v>50</v>
      </c>
      <c r="K108" s="268"/>
    </row>
    <row r="109" spans="2:11" ht="15" customHeight="1">
      <c r="B109" s="277"/>
      <c r="C109" s="256" t="s">
        <v>505</v>
      </c>
      <c r="D109" s="256"/>
      <c r="E109" s="256"/>
      <c r="F109" s="276" t="s">
        <v>497</v>
      </c>
      <c r="G109" s="256"/>
      <c r="H109" s="256" t="s">
        <v>537</v>
      </c>
      <c r="I109" s="256" t="s">
        <v>507</v>
      </c>
      <c r="J109" s="256"/>
      <c r="K109" s="268"/>
    </row>
    <row r="110" spans="2:11" ht="15" customHeight="1">
      <c r="B110" s="277"/>
      <c r="C110" s="256" t="s">
        <v>516</v>
      </c>
      <c r="D110" s="256"/>
      <c r="E110" s="256"/>
      <c r="F110" s="276" t="s">
        <v>503</v>
      </c>
      <c r="G110" s="256"/>
      <c r="H110" s="256" t="s">
        <v>537</v>
      </c>
      <c r="I110" s="256" t="s">
        <v>499</v>
      </c>
      <c r="J110" s="256">
        <v>50</v>
      </c>
      <c r="K110" s="268"/>
    </row>
    <row r="111" spans="2:11" ht="15" customHeight="1">
      <c r="B111" s="277"/>
      <c r="C111" s="256" t="s">
        <v>524</v>
      </c>
      <c r="D111" s="256"/>
      <c r="E111" s="256"/>
      <c r="F111" s="276" t="s">
        <v>503</v>
      </c>
      <c r="G111" s="256"/>
      <c r="H111" s="256" t="s">
        <v>537</v>
      </c>
      <c r="I111" s="256" t="s">
        <v>499</v>
      </c>
      <c r="J111" s="256">
        <v>50</v>
      </c>
      <c r="K111" s="268"/>
    </row>
    <row r="112" spans="2:11" ht="15" customHeight="1">
      <c r="B112" s="277"/>
      <c r="C112" s="256" t="s">
        <v>522</v>
      </c>
      <c r="D112" s="256"/>
      <c r="E112" s="256"/>
      <c r="F112" s="276" t="s">
        <v>503</v>
      </c>
      <c r="G112" s="256"/>
      <c r="H112" s="256" t="s">
        <v>537</v>
      </c>
      <c r="I112" s="256" t="s">
        <v>499</v>
      </c>
      <c r="J112" s="256">
        <v>50</v>
      </c>
      <c r="K112" s="268"/>
    </row>
    <row r="113" spans="2:11" ht="15" customHeight="1">
      <c r="B113" s="277"/>
      <c r="C113" s="256" t="s">
        <v>59</v>
      </c>
      <c r="D113" s="256"/>
      <c r="E113" s="256"/>
      <c r="F113" s="276" t="s">
        <v>497</v>
      </c>
      <c r="G113" s="256"/>
      <c r="H113" s="256" t="s">
        <v>538</v>
      </c>
      <c r="I113" s="256" t="s">
        <v>499</v>
      </c>
      <c r="J113" s="256">
        <v>20</v>
      </c>
      <c r="K113" s="268"/>
    </row>
    <row r="114" spans="2:11" ht="15" customHeight="1">
      <c r="B114" s="277"/>
      <c r="C114" s="256" t="s">
        <v>539</v>
      </c>
      <c r="D114" s="256"/>
      <c r="E114" s="256"/>
      <c r="F114" s="276" t="s">
        <v>497</v>
      </c>
      <c r="G114" s="256"/>
      <c r="H114" s="256" t="s">
        <v>540</v>
      </c>
      <c r="I114" s="256" t="s">
        <v>499</v>
      </c>
      <c r="J114" s="256">
        <v>120</v>
      </c>
      <c r="K114" s="268"/>
    </row>
    <row r="115" spans="2:11" ht="15" customHeight="1">
      <c r="B115" s="277"/>
      <c r="C115" s="256" t="s">
        <v>44</v>
      </c>
      <c r="D115" s="256"/>
      <c r="E115" s="256"/>
      <c r="F115" s="276" t="s">
        <v>497</v>
      </c>
      <c r="G115" s="256"/>
      <c r="H115" s="256" t="s">
        <v>541</v>
      </c>
      <c r="I115" s="256" t="s">
        <v>532</v>
      </c>
      <c r="J115" s="256"/>
      <c r="K115" s="268"/>
    </row>
    <row r="116" spans="2:11" ht="15" customHeight="1">
      <c r="B116" s="277"/>
      <c r="C116" s="256" t="s">
        <v>54</v>
      </c>
      <c r="D116" s="256"/>
      <c r="E116" s="256"/>
      <c r="F116" s="276" t="s">
        <v>497</v>
      </c>
      <c r="G116" s="256"/>
      <c r="H116" s="256" t="s">
        <v>542</v>
      </c>
      <c r="I116" s="256" t="s">
        <v>532</v>
      </c>
      <c r="J116" s="256"/>
      <c r="K116" s="268"/>
    </row>
    <row r="117" spans="2:11" ht="15" customHeight="1">
      <c r="B117" s="277"/>
      <c r="C117" s="256" t="s">
        <v>63</v>
      </c>
      <c r="D117" s="256"/>
      <c r="E117" s="256"/>
      <c r="F117" s="276" t="s">
        <v>497</v>
      </c>
      <c r="G117" s="256"/>
      <c r="H117" s="256" t="s">
        <v>543</v>
      </c>
      <c r="I117" s="256" t="s">
        <v>544</v>
      </c>
      <c r="J117" s="256"/>
      <c r="K117" s="268"/>
    </row>
    <row r="118" spans="2:11" ht="15" customHeight="1">
      <c r="B118" s="280"/>
      <c r="C118" s="286"/>
      <c r="D118" s="286"/>
      <c r="E118" s="286"/>
      <c r="F118" s="286"/>
      <c r="G118" s="286"/>
      <c r="H118" s="286"/>
      <c r="I118" s="286"/>
      <c r="J118" s="286"/>
      <c r="K118" s="282"/>
    </row>
    <row r="119" spans="2:11" ht="18.75" customHeight="1">
      <c r="B119" s="287"/>
      <c r="C119" s="253"/>
      <c r="D119" s="253"/>
      <c r="E119" s="253"/>
      <c r="F119" s="288"/>
      <c r="G119" s="253"/>
      <c r="H119" s="253"/>
      <c r="I119" s="253"/>
      <c r="J119" s="253"/>
      <c r="K119" s="287"/>
    </row>
    <row r="120" spans="2:11" ht="18.75" customHeight="1">
      <c r="B120" s="263"/>
      <c r="C120" s="263"/>
      <c r="D120" s="263"/>
      <c r="E120" s="263"/>
      <c r="F120" s="263"/>
      <c r="G120" s="263"/>
      <c r="H120" s="263"/>
      <c r="I120" s="263"/>
      <c r="J120" s="263"/>
      <c r="K120" s="263"/>
    </row>
    <row r="121" spans="2:11" ht="7.5" customHeight="1">
      <c r="B121" s="289"/>
      <c r="C121" s="290"/>
      <c r="D121" s="290"/>
      <c r="E121" s="290"/>
      <c r="F121" s="290"/>
      <c r="G121" s="290"/>
      <c r="H121" s="290"/>
      <c r="I121" s="290"/>
      <c r="J121" s="290"/>
      <c r="K121" s="291"/>
    </row>
    <row r="122" spans="2:11" ht="45" customHeight="1">
      <c r="B122" s="292"/>
      <c r="C122" s="375" t="s">
        <v>545</v>
      </c>
      <c r="D122" s="375"/>
      <c r="E122" s="375"/>
      <c r="F122" s="375"/>
      <c r="G122" s="375"/>
      <c r="H122" s="375"/>
      <c r="I122" s="375"/>
      <c r="J122" s="375"/>
      <c r="K122" s="293"/>
    </row>
    <row r="123" spans="2:11" ht="17.25" customHeight="1">
      <c r="B123" s="294"/>
      <c r="C123" s="269" t="s">
        <v>491</v>
      </c>
      <c r="D123" s="269"/>
      <c r="E123" s="269"/>
      <c r="F123" s="269" t="s">
        <v>492</v>
      </c>
      <c r="G123" s="270"/>
      <c r="H123" s="269" t="s">
        <v>60</v>
      </c>
      <c r="I123" s="269" t="s">
        <v>63</v>
      </c>
      <c r="J123" s="269" t="s">
        <v>493</v>
      </c>
      <c r="K123" s="295"/>
    </row>
    <row r="124" spans="2:11" ht="17.25" customHeight="1">
      <c r="B124" s="294"/>
      <c r="C124" s="271" t="s">
        <v>494</v>
      </c>
      <c r="D124" s="271"/>
      <c r="E124" s="271"/>
      <c r="F124" s="272" t="s">
        <v>495</v>
      </c>
      <c r="G124" s="273"/>
      <c r="H124" s="271"/>
      <c r="I124" s="271"/>
      <c r="J124" s="271" t="s">
        <v>496</v>
      </c>
      <c r="K124" s="295"/>
    </row>
    <row r="125" spans="2:11" ht="5.25" customHeight="1">
      <c r="B125" s="296"/>
      <c r="C125" s="274"/>
      <c r="D125" s="274"/>
      <c r="E125" s="274"/>
      <c r="F125" s="274"/>
      <c r="G125" s="256"/>
      <c r="H125" s="274"/>
      <c r="I125" s="274"/>
      <c r="J125" s="274"/>
      <c r="K125" s="297"/>
    </row>
    <row r="126" spans="2:11" ht="15" customHeight="1">
      <c r="B126" s="296"/>
      <c r="C126" s="256" t="s">
        <v>500</v>
      </c>
      <c r="D126" s="274"/>
      <c r="E126" s="274"/>
      <c r="F126" s="276" t="s">
        <v>497</v>
      </c>
      <c r="G126" s="256"/>
      <c r="H126" s="256" t="s">
        <v>537</v>
      </c>
      <c r="I126" s="256" t="s">
        <v>499</v>
      </c>
      <c r="J126" s="256">
        <v>120</v>
      </c>
      <c r="K126" s="298"/>
    </row>
    <row r="127" spans="2:11" ht="15" customHeight="1">
      <c r="B127" s="296"/>
      <c r="C127" s="256" t="s">
        <v>546</v>
      </c>
      <c r="D127" s="256"/>
      <c r="E127" s="256"/>
      <c r="F127" s="276" t="s">
        <v>497</v>
      </c>
      <c r="G127" s="256"/>
      <c r="H127" s="256" t="s">
        <v>547</v>
      </c>
      <c r="I127" s="256" t="s">
        <v>499</v>
      </c>
      <c r="J127" s="256" t="s">
        <v>548</v>
      </c>
      <c r="K127" s="298"/>
    </row>
    <row r="128" spans="2:11" ht="15" customHeight="1">
      <c r="B128" s="296"/>
      <c r="C128" s="256" t="s">
        <v>445</v>
      </c>
      <c r="D128" s="256"/>
      <c r="E128" s="256"/>
      <c r="F128" s="276" t="s">
        <v>497</v>
      </c>
      <c r="G128" s="256"/>
      <c r="H128" s="256" t="s">
        <v>549</v>
      </c>
      <c r="I128" s="256" t="s">
        <v>499</v>
      </c>
      <c r="J128" s="256" t="s">
        <v>548</v>
      </c>
      <c r="K128" s="298"/>
    </row>
    <row r="129" spans="2:11" ht="15" customHeight="1">
      <c r="B129" s="296"/>
      <c r="C129" s="256" t="s">
        <v>508</v>
      </c>
      <c r="D129" s="256"/>
      <c r="E129" s="256"/>
      <c r="F129" s="276" t="s">
        <v>503</v>
      </c>
      <c r="G129" s="256"/>
      <c r="H129" s="256" t="s">
        <v>509</v>
      </c>
      <c r="I129" s="256" t="s">
        <v>499</v>
      </c>
      <c r="J129" s="256">
        <v>15</v>
      </c>
      <c r="K129" s="298"/>
    </row>
    <row r="130" spans="2:11" ht="15" customHeight="1">
      <c r="B130" s="296"/>
      <c r="C130" s="278" t="s">
        <v>510</v>
      </c>
      <c r="D130" s="278"/>
      <c r="E130" s="278"/>
      <c r="F130" s="279" t="s">
        <v>503</v>
      </c>
      <c r="G130" s="278"/>
      <c r="H130" s="278" t="s">
        <v>511</v>
      </c>
      <c r="I130" s="278" t="s">
        <v>499</v>
      </c>
      <c r="J130" s="278">
        <v>15</v>
      </c>
      <c r="K130" s="298"/>
    </row>
    <row r="131" spans="2:11" ht="15" customHeight="1">
      <c r="B131" s="296"/>
      <c r="C131" s="278" t="s">
        <v>512</v>
      </c>
      <c r="D131" s="278"/>
      <c r="E131" s="278"/>
      <c r="F131" s="279" t="s">
        <v>503</v>
      </c>
      <c r="G131" s="278"/>
      <c r="H131" s="278" t="s">
        <v>513</v>
      </c>
      <c r="I131" s="278" t="s">
        <v>499</v>
      </c>
      <c r="J131" s="278">
        <v>20</v>
      </c>
      <c r="K131" s="298"/>
    </row>
    <row r="132" spans="2:11" ht="15" customHeight="1">
      <c r="B132" s="296"/>
      <c r="C132" s="278" t="s">
        <v>514</v>
      </c>
      <c r="D132" s="278"/>
      <c r="E132" s="278"/>
      <c r="F132" s="279" t="s">
        <v>503</v>
      </c>
      <c r="G132" s="278"/>
      <c r="H132" s="278" t="s">
        <v>515</v>
      </c>
      <c r="I132" s="278" t="s">
        <v>499</v>
      </c>
      <c r="J132" s="278">
        <v>20</v>
      </c>
      <c r="K132" s="298"/>
    </row>
    <row r="133" spans="2:11" ht="15" customHeight="1">
      <c r="B133" s="296"/>
      <c r="C133" s="256" t="s">
        <v>502</v>
      </c>
      <c r="D133" s="256"/>
      <c r="E133" s="256"/>
      <c r="F133" s="276" t="s">
        <v>503</v>
      </c>
      <c r="G133" s="256"/>
      <c r="H133" s="256" t="s">
        <v>537</v>
      </c>
      <c r="I133" s="256" t="s">
        <v>499</v>
      </c>
      <c r="J133" s="256">
        <v>50</v>
      </c>
      <c r="K133" s="298"/>
    </row>
    <row r="134" spans="2:11" ht="15" customHeight="1">
      <c r="B134" s="296"/>
      <c r="C134" s="256" t="s">
        <v>516</v>
      </c>
      <c r="D134" s="256"/>
      <c r="E134" s="256"/>
      <c r="F134" s="276" t="s">
        <v>503</v>
      </c>
      <c r="G134" s="256"/>
      <c r="H134" s="256" t="s">
        <v>537</v>
      </c>
      <c r="I134" s="256" t="s">
        <v>499</v>
      </c>
      <c r="J134" s="256">
        <v>50</v>
      </c>
      <c r="K134" s="298"/>
    </row>
    <row r="135" spans="2:11" ht="15" customHeight="1">
      <c r="B135" s="296"/>
      <c r="C135" s="256" t="s">
        <v>522</v>
      </c>
      <c r="D135" s="256"/>
      <c r="E135" s="256"/>
      <c r="F135" s="276" t="s">
        <v>503</v>
      </c>
      <c r="G135" s="256"/>
      <c r="H135" s="256" t="s">
        <v>537</v>
      </c>
      <c r="I135" s="256" t="s">
        <v>499</v>
      </c>
      <c r="J135" s="256">
        <v>50</v>
      </c>
      <c r="K135" s="298"/>
    </row>
    <row r="136" spans="2:11" ht="15" customHeight="1">
      <c r="B136" s="296"/>
      <c r="C136" s="256" t="s">
        <v>524</v>
      </c>
      <c r="D136" s="256"/>
      <c r="E136" s="256"/>
      <c r="F136" s="276" t="s">
        <v>503</v>
      </c>
      <c r="G136" s="256"/>
      <c r="H136" s="256" t="s">
        <v>537</v>
      </c>
      <c r="I136" s="256" t="s">
        <v>499</v>
      </c>
      <c r="J136" s="256">
        <v>50</v>
      </c>
      <c r="K136" s="298"/>
    </row>
    <row r="137" spans="2:11" ht="15" customHeight="1">
      <c r="B137" s="296"/>
      <c r="C137" s="256" t="s">
        <v>525</v>
      </c>
      <c r="D137" s="256"/>
      <c r="E137" s="256"/>
      <c r="F137" s="276" t="s">
        <v>503</v>
      </c>
      <c r="G137" s="256"/>
      <c r="H137" s="256" t="s">
        <v>550</v>
      </c>
      <c r="I137" s="256" t="s">
        <v>499</v>
      </c>
      <c r="J137" s="256">
        <v>255</v>
      </c>
      <c r="K137" s="298"/>
    </row>
    <row r="138" spans="2:11" ht="15" customHeight="1">
      <c r="B138" s="296"/>
      <c r="C138" s="256" t="s">
        <v>527</v>
      </c>
      <c r="D138" s="256"/>
      <c r="E138" s="256"/>
      <c r="F138" s="276" t="s">
        <v>497</v>
      </c>
      <c r="G138" s="256"/>
      <c r="H138" s="256" t="s">
        <v>551</v>
      </c>
      <c r="I138" s="256" t="s">
        <v>529</v>
      </c>
      <c r="J138" s="256"/>
      <c r="K138" s="298"/>
    </row>
    <row r="139" spans="2:11" ht="15" customHeight="1">
      <c r="B139" s="296"/>
      <c r="C139" s="256" t="s">
        <v>530</v>
      </c>
      <c r="D139" s="256"/>
      <c r="E139" s="256"/>
      <c r="F139" s="276" t="s">
        <v>497</v>
      </c>
      <c r="G139" s="256"/>
      <c r="H139" s="256" t="s">
        <v>552</v>
      </c>
      <c r="I139" s="256" t="s">
        <v>532</v>
      </c>
      <c r="J139" s="256"/>
      <c r="K139" s="298"/>
    </row>
    <row r="140" spans="2:11" ht="15" customHeight="1">
      <c r="B140" s="296"/>
      <c r="C140" s="256" t="s">
        <v>533</v>
      </c>
      <c r="D140" s="256"/>
      <c r="E140" s="256"/>
      <c r="F140" s="276" t="s">
        <v>497</v>
      </c>
      <c r="G140" s="256"/>
      <c r="H140" s="256" t="s">
        <v>533</v>
      </c>
      <c r="I140" s="256" t="s">
        <v>532</v>
      </c>
      <c r="J140" s="256"/>
      <c r="K140" s="298"/>
    </row>
    <row r="141" spans="2:11" ht="15" customHeight="1">
      <c r="B141" s="296"/>
      <c r="C141" s="256" t="s">
        <v>44</v>
      </c>
      <c r="D141" s="256"/>
      <c r="E141" s="256"/>
      <c r="F141" s="276" t="s">
        <v>497</v>
      </c>
      <c r="G141" s="256"/>
      <c r="H141" s="256" t="s">
        <v>553</v>
      </c>
      <c r="I141" s="256" t="s">
        <v>532</v>
      </c>
      <c r="J141" s="256"/>
      <c r="K141" s="298"/>
    </row>
    <row r="142" spans="2:11" ht="15" customHeight="1">
      <c r="B142" s="296"/>
      <c r="C142" s="256" t="s">
        <v>554</v>
      </c>
      <c r="D142" s="256"/>
      <c r="E142" s="256"/>
      <c r="F142" s="276" t="s">
        <v>497</v>
      </c>
      <c r="G142" s="256"/>
      <c r="H142" s="256" t="s">
        <v>555</v>
      </c>
      <c r="I142" s="256" t="s">
        <v>532</v>
      </c>
      <c r="J142" s="256"/>
      <c r="K142" s="298"/>
    </row>
    <row r="143" spans="2:11" ht="15" customHeight="1">
      <c r="B143" s="299"/>
      <c r="C143" s="300"/>
      <c r="D143" s="300"/>
      <c r="E143" s="300"/>
      <c r="F143" s="300"/>
      <c r="G143" s="300"/>
      <c r="H143" s="300"/>
      <c r="I143" s="300"/>
      <c r="J143" s="300"/>
      <c r="K143" s="301"/>
    </row>
    <row r="144" spans="2:11" ht="18.75" customHeight="1">
      <c r="B144" s="253"/>
      <c r="C144" s="253"/>
      <c r="D144" s="253"/>
      <c r="E144" s="253"/>
      <c r="F144" s="288"/>
      <c r="G144" s="253"/>
      <c r="H144" s="253"/>
      <c r="I144" s="253"/>
      <c r="J144" s="253"/>
      <c r="K144" s="253"/>
    </row>
    <row r="145" spans="2:11" ht="18.75" customHeight="1">
      <c r="B145" s="263"/>
      <c r="C145" s="263"/>
      <c r="D145" s="263"/>
      <c r="E145" s="263"/>
      <c r="F145" s="263"/>
      <c r="G145" s="263"/>
      <c r="H145" s="263"/>
      <c r="I145" s="263"/>
      <c r="J145" s="263"/>
      <c r="K145" s="263"/>
    </row>
    <row r="146" spans="2:11" ht="7.5" customHeight="1">
      <c r="B146" s="264"/>
      <c r="C146" s="265"/>
      <c r="D146" s="265"/>
      <c r="E146" s="265"/>
      <c r="F146" s="265"/>
      <c r="G146" s="265"/>
      <c r="H146" s="265"/>
      <c r="I146" s="265"/>
      <c r="J146" s="265"/>
      <c r="K146" s="266"/>
    </row>
    <row r="147" spans="2:11" ht="45" customHeight="1">
      <c r="B147" s="267"/>
      <c r="C147" s="376" t="s">
        <v>556</v>
      </c>
      <c r="D147" s="376"/>
      <c r="E147" s="376"/>
      <c r="F147" s="376"/>
      <c r="G147" s="376"/>
      <c r="H147" s="376"/>
      <c r="I147" s="376"/>
      <c r="J147" s="376"/>
      <c r="K147" s="268"/>
    </row>
    <row r="148" spans="2:11" ht="17.25" customHeight="1">
      <c r="B148" s="267"/>
      <c r="C148" s="269" t="s">
        <v>491</v>
      </c>
      <c r="D148" s="269"/>
      <c r="E148" s="269"/>
      <c r="F148" s="269" t="s">
        <v>492</v>
      </c>
      <c r="G148" s="270"/>
      <c r="H148" s="269" t="s">
        <v>60</v>
      </c>
      <c r="I148" s="269" t="s">
        <v>63</v>
      </c>
      <c r="J148" s="269" t="s">
        <v>493</v>
      </c>
      <c r="K148" s="268"/>
    </row>
    <row r="149" spans="2:11" ht="17.25" customHeight="1">
      <c r="B149" s="267"/>
      <c r="C149" s="271" t="s">
        <v>494</v>
      </c>
      <c r="D149" s="271"/>
      <c r="E149" s="271"/>
      <c r="F149" s="272" t="s">
        <v>495</v>
      </c>
      <c r="G149" s="273"/>
      <c r="H149" s="271"/>
      <c r="I149" s="271"/>
      <c r="J149" s="271" t="s">
        <v>496</v>
      </c>
      <c r="K149" s="268"/>
    </row>
    <row r="150" spans="2:11" ht="5.25" customHeight="1">
      <c r="B150" s="277"/>
      <c r="C150" s="274"/>
      <c r="D150" s="274"/>
      <c r="E150" s="274"/>
      <c r="F150" s="274"/>
      <c r="G150" s="275"/>
      <c r="H150" s="274"/>
      <c r="I150" s="274"/>
      <c r="J150" s="274"/>
      <c r="K150" s="298"/>
    </row>
    <row r="151" spans="2:11" ht="15" customHeight="1">
      <c r="B151" s="277"/>
      <c r="C151" s="302" t="s">
        <v>500</v>
      </c>
      <c r="D151" s="256"/>
      <c r="E151" s="256"/>
      <c r="F151" s="303" t="s">
        <v>497</v>
      </c>
      <c r="G151" s="256"/>
      <c r="H151" s="302" t="s">
        <v>537</v>
      </c>
      <c r="I151" s="302" t="s">
        <v>499</v>
      </c>
      <c r="J151" s="302">
        <v>120</v>
      </c>
      <c r="K151" s="298"/>
    </row>
    <row r="152" spans="2:11" ht="15" customHeight="1">
      <c r="B152" s="277"/>
      <c r="C152" s="302" t="s">
        <v>546</v>
      </c>
      <c r="D152" s="256"/>
      <c r="E152" s="256"/>
      <c r="F152" s="303" t="s">
        <v>497</v>
      </c>
      <c r="G152" s="256"/>
      <c r="H152" s="302" t="s">
        <v>557</v>
      </c>
      <c r="I152" s="302" t="s">
        <v>499</v>
      </c>
      <c r="J152" s="302" t="s">
        <v>548</v>
      </c>
      <c r="K152" s="298"/>
    </row>
    <row r="153" spans="2:11" ht="15" customHeight="1">
      <c r="B153" s="277"/>
      <c r="C153" s="302" t="s">
        <v>445</v>
      </c>
      <c r="D153" s="256"/>
      <c r="E153" s="256"/>
      <c r="F153" s="303" t="s">
        <v>497</v>
      </c>
      <c r="G153" s="256"/>
      <c r="H153" s="302" t="s">
        <v>558</v>
      </c>
      <c r="I153" s="302" t="s">
        <v>499</v>
      </c>
      <c r="J153" s="302" t="s">
        <v>548</v>
      </c>
      <c r="K153" s="298"/>
    </row>
    <row r="154" spans="2:11" ht="15" customHeight="1">
      <c r="B154" s="277"/>
      <c r="C154" s="302" t="s">
        <v>502</v>
      </c>
      <c r="D154" s="256"/>
      <c r="E154" s="256"/>
      <c r="F154" s="303" t="s">
        <v>503</v>
      </c>
      <c r="G154" s="256"/>
      <c r="H154" s="302" t="s">
        <v>537</v>
      </c>
      <c r="I154" s="302" t="s">
        <v>499</v>
      </c>
      <c r="J154" s="302">
        <v>50</v>
      </c>
      <c r="K154" s="298"/>
    </row>
    <row r="155" spans="2:11" ht="15" customHeight="1">
      <c r="B155" s="277"/>
      <c r="C155" s="302" t="s">
        <v>505</v>
      </c>
      <c r="D155" s="256"/>
      <c r="E155" s="256"/>
      <c r="F155" s="303" t="s">
        <v>497</v>
      </c>
      <c r="G155" s="256"/>
      <c r="H155" s="302" t="s">
        <v>537</v>
      </c>
      <c r="I155" s="302" t="s">
        <v>507</v>
      </c>
      <c r="J155" s="302"/>
      <c r="K155" s="298"/>
    </row>
    <row r="156" spans="2:11" ht="15" customHeight="1">
      <c r="B156" s="277"/>
      <c r="C156" s="302" t="s">
        <v>516</v>
      </c>
      <c r="D156" s="256"/>
      <c r="E156" s="256"/>
      <c r="F156" s="303" t="s">
        <v>503</v>
      </c>
      <c r="G156" s="256"/>
      <c r="H156" s="302" t="s">
        <v>537</v>
      </c>
      <c r="I156" s="302" t="s">
        <v>499</v>
      </c>
      <c r="J156" s="302">
        <v>50</v>
      </c>
      <c r="K156" s="298"/>
    </row>
    <row r="157" spans="2:11" ht="15" customHeight="1">
      <c r="B157" s="277"/>
      <c r="C157" s="302" t="s">
        <v>524</v>
      </c>
      <c r="D157" s="256"/>
      <c r="E157" s="256"/>
      <c r="F157" s="303" t="s">
        <v>503</v>
      </c>
      <c r="G157" s="256"/>
      <c r="H157" s="302" t="s">
        <v>537</v>
      </c>
      <c r="I157" s="302" t="s">
        <v>499</v>
      </c>
      <c r="J157" s="302">
        <v>50</v>
      </c>
      <c r="K157" s="298"/>
    </row>
    <row r="158" spans="2:11" ht="15" customHeight="1">
      <c r="B158" s="277"/>
      <c r="C158" s="302" t="s">
        <v>522</v>
      </c>
      <c r="D158" s="256"/>
      <c r="E158" s="256"/>
      <c r="F158" s="303" t="s">
        <v>503</v>
      </c>
      <c r="G158" s="256"/>
      <c r="H158" s="302" t="s">
        <v>537</v>
      </c>
      <c r="I158" s="302" t="s">
        <v>499</v>
      </c>
      <c r="J158" s="302">
        <v>50</v>
      </c>
      <c r="K158" s="298"/>
    </row>
    <row r="159" spans="2:11" ht="15" customHeight="1">
      <c r="B159" s="277"/>
      <c r="C159" s="302" t="s">
        <v>96</v>
      </c>
      <c r="D159" s="256"/>
      <c r="E159" s="256"/>
      <c r="F159" s="303" t="s">
        <v>497</v>
      </c>
      <c r="G159" s="256"/>
      <c r="H159" s="302" t="s">
        <v>559</v>
      </c>
      <c r="I159" s="302" t="s">
        <v>499</v>
      </c>
      <c r="J159" s="302" t="s">
        <v>560</v>
      </c>
      <c r="K159" s="298"/>
    </row>
    <row r="160" spans="2:11" ht="15" customHeight="1">
      <c r="B160" s="277"/>
      <c r="C160" s="302" t="s">
        <v>561</v>
      </c>
      <c r="D160" s="256"/>
      <c r="E160" s="256"/>
      <c r="F160" s="303" t="s">
        <v>497</v>
      </c>
      <c r="G160" s="256"/>
      <c r="H160" s="302" t="s">
        <v>562</v>
      </c>
      <c r="I160" s="302" t="s">
        <v>532</v>
      </c>
      <c r="J160" s="302"/>
      <c r="K160" s="298"/>
    </row>
    <row r="161" spans="2:11" ht="15" customHeight="1">
      <c r="B161" s="304"/>
      <c r="C161" s="286"/>
      <c r="D161" s="286"/>
      <c r="E161" s="286"/>
      <c r="F161" s="286"/>
      <c r="G161" s="286"/>
      <c r="H161" s="286"/>
      <c r="I161" s="286"/>
      <c r="J161" s="286"/>
      <c r="K161" s="305"/>
    </row>
    <row r="162" spans="2:11" ht="18.75" customHeight="1">
      <c r="B162" s="253"/>
      <c r="C162" s="256"/>
      <c r="D162" s="256"/>
      <c r="E162" s="256"/>
      <c r="F162" s="276"/>
      <c r="G162" s="256"/>
      <c r="H162" s="256"/>
      <c r="I162" s="256"/>
      <c r="J162" s="256"/>
      <c r="K162" s="253"/>
    </row>
    <row r="163" spans="2:11" ht="18.75" customHeight="1">
      <c r="B163" s="263"/>
      <c r="C163" s="263"/>
      <c r="D163" s="263"/>
      <c r="E163" s="263"/>
      <c r="F163" s="263"/>
      <c r="G163" s="263"/>
      <c r="H163" s="263"/>
      <c r="I163" s="263"/>
      <c r="J163" s="263"/>
      <c r="K163" s="263"/>
    </row>
    <row r="164" spans="2:11" ht="7.5" customHeight="1">
      <c r="B164" s="245"/>
      <c r="C164" s="246"/>
      <c r="D164" s="246"/>
      <c r="E164" s="246"/>
      <c r="F164" s="246"/>
      <c r="G164" s="246"/>
      <c r="H164" s="246"/>
      <c r="I164" s="246"/>
      <c r="J164" s="246"/>
      <c r="K164" s="247"/>
    </row>
    <row r="165" spans="2:11" ht="45" customHeight="1">
      <c r="B165" s="248"/>
      <c r="C165" s="375" t="s">
        <v>563</v>
      </c>
      <c r="D165" s="375"/>
      <c r="E165" s="375"/>
      <c r="F165" s="375"/>
      <c r="G165" s="375"/>
      <c r="H165" s="375"/>
      <c r="I165" s="375"/>
      <c r="J165" s="375"/>
      <c r="K165" s="249"/>
    </row>
    <row r="166" spans="2:11" ht="17.25" customHeight="1">
      <c r="B166" s="248"/>
      <c r="C166" s="269" t="s">
        <v>491</v>
      </c>
      <c r="D166" s="269"/>
      <c r="E166" s="269"/>
      <c r="F166" s="269" t="s">
        <v>492</v>
      </c>
      <c r="G166" s="306"/>
      <c r="H166" s="307" t="s">
        <v>60</v>
      </c>
      <c r="I166" s="307" t="s">
        <v>63</v>
      </c>
      <c r="J166" s="269" t="s">
        <v>493</v>
      </c>
      <c r="K166" s="249"/>
    </row>
    <row r="167" spans="2:11" ht="17.25" customHeight="1">
      <c r="B167" s="250"/>
      <c r="C167" s="271" t="s">
        <v>494</v>
      </c>
      <c r="D167" s="271"/>
      <c r="E167" s="271"/>
      <c r="F167" s="272" t="s">
        <v>495</v>
      </c>
      <c r="G167" s="308"/>
      <c r="H167" s="309"/>
      <c r="I167" s="309"/>
      <c r="J167" s="271" t="s">
        <v>496</v>
      </c>
      <c r="K167" s="251"/>
    </row>
    <row r="168" spans="2:11" ht="5.25" customHeight="1">
      <c r="B168" s="277"/>
      <c r="C168" s="274"/>
      <c r="D168" s="274"/>
      <c r="E168" s="274"/>
      <c r="F168" s="274"/>
      <c r="G168" s="275"/>
      <c r="H168" s="274"/>
      <c r="I168" s="274"/>
      <c r="J168" s="274"/>
      <c r="K168" s="298"/>
    </row>
    <row r="169" spans="2:11" ht="15" customHeight="1">
      <c r="B169" s="277"/>
      <c r="C169" s="256" t="s">
        <v>500</v>
      </c>
      <c r="D169" s="256"/>
      <c r="E169" s="256"/>
      <c r="F169" s="276" t="s">
        <v>497</v>
      </c>
      <c r="G169" s="256"/>
      <c r="H169" s="256" t="s">
        <v>537</v>
      </c>
      <c r="I169" s="256" t="s">
        <v>499</v>
      </c>
      <c r="J169" s="256">
        <v>120</v>
      </c>
      <c r="K169" s="298"/>
    </row>
    <row r="170" spans="2:11" ht="15" customHeight="1">
      <c r="B170" s="277"/>
      <c r="C170" s="256" t="s">
        <v>546</v>
      </c>
      <c r="D170" s="256"/>
      <c r="E170" s="256"/>
      <c r="F170" s="276" t="s">
        <v>497</v>
      </c>
      <c r="G170" s="256"/>
      <c r="H170" s="256" t="s">
        <v>547</v>
      </c>
      <c r="I170" s="256" t="s">
        <v>499</v>
      </c>
      <c r="J170" s="256" t="s">
        <v>548</v>
      </c>
      <c r="K170" s="298"/>
    </row>
    <row r="171" spans="2:11" ht="15" customHeight="1">
      <c r="B171" s="277"/>
      <c r="C171" s="256" t="s">
        <v>445</v>
      </c>
      <c r="D171" s="256"/>
      <c r="E171" s="256"/>
      <c r="F171" s="276" t="s">
        <v>497</v>
      </c>
      <c r="G171" s="256"/>
      <c r="H171" s="256" t="s">
        <v>564</v>
      </c>
      <c r="I171" s="256" t="s">
        <v>499</v>
      </c>
      <c r="J171" s="256" t="s">
        <v>548</v>
      </c>
      <c r="K171" s="298"/>
    </row>
    <row r="172" spans="2:11" ht="15" customHeight="1">
      <c r="B172" s="277"/>
      <c r="C172" s="256" t="s">
        <v>502</v>
      </c>
      <c r="D172" s="256"/>
      <c r="E172" s="256"/>
      <c r="F172" s="276" t="s">
        <v>503</v>
      </c>
      <c r="G172" s="256"/>
      <c r="H172" s="256" t="s">
        <v>564</v>
      </c>
      <c r="I172" s="256" t="s">
        <v>499</v>
      </c>
      <c r="J172" s="256">
        <v>50</v>
      </c>
      <c r="K172" s="298"/>
    </row>
    <row r="173" spans="2:11" ht="15" customHeight="1">
      <c r="B173" s="277"/>
      <c r="C173" s="256" t="s">
        <v>505</v>
      </c>
      <c r="D173" s="256"/>
      <c r="E173" s="256"/>
      <c r="F173" s="276" t="s">
        <v>497</v>
      </c>
      <c r="G173" s="256"/>
      <c r="H173" s="256" t="s">
        <v>564</v>
      </c>
      <c r="I173" s="256" t="s">
        <v>507</v>
      </c>
      <c r="J173" s="256"/>
      <c r="K173" s="298"/>
    </row>
    <row r="174" spans="2:11" ht="15" customHeight="1">
      <c r="B174" s="277"/>
      <c r="C174" s="256" t="s">
        <v>516</v>
      </c>
      <c r="D174" s="256"/>
      <c r="E174" s="256"/>
      <c r="F174" s="276" t="s">
        <v>503</v>
      </c>
      <c r="G174" s="256"/>
      <c r="H174" s="256" t="s">
        <v>564</v>
      </c>
      <c r="I174" s="256" t="s">
        <v>499</v>
      </c>
      <c r="J174" s="256">
        <v>50</v>
      </c>
      <c r="K174" s="298"/>
    </row>
    <row r="175" spans="2:11" ht="15" customHeight="1">
      <c r="B175" s="277"/>
      <c r="C175" s="256" t="s">
        <v>524</v>
      </c>
      <c r="D175" s="256"/>
      <c r="E175" s="256"/>
      <c r="F175" s="276" t="s">
        <v>503</v>
      </c>
      <c r="G175" s="256"/>
      <c r="H175" s="256" t="s">
        <v>564</v>
      </c>
      <c r="I175" s="256" t="s">
        <v>499</v>
      </c>
      <c r="J175" s="256">
        <v>50</v>
      </c>
      <c r="K175" s="298"/>
    </row>
    <row r="176" spans="2:11" ht="15" customHeight="1">
      <c r="B176" s="277"/>
      <c r="C176" s="256" t="s">
        <v>522</v>
      </c>
      <c r="D176" s="256"/>
      <c r="E176" s="256"/>
      <c r="F176" s="276" t="s">
        <v>503</v>
      </c>
      <c r="G176" s="256"/>
      <c r="H176" s="256" t="s">
        <v>564</v>
      </c>
      <c r="I176" s="256" t="s">
        <v>499</v>
      </c>
      <c r="J176" s="256">
        <v>50</v>
      </c>
      <c r="K176" s="298"/>
    </row>
    <row r="177" spans="2:11" ht="15" customHeight="1">
      <c r="B177" s="277"/>
      <c r="C177" s="256" t="s">
        <v>106</v>
      </c>
      <c r="D177" s="256"/>
      <c r="E177" s="256"/>
      <c r="F177" s="276" t="s">
        <v>497</v>
      </c>
      <c r="G177" s="256"/>
      <c r="H177" s="256" t="s">
        <v>565</v>
      </c>
      <c r="I177" s="256" t="s">
        <v>566</v>
      </c>
      <c r="J177" s="256"/>
      <c r="K177" s="298"/>
    </row>
    <row r="178" spans="2:11" ht="15" customHeight="1">
      <c r="B178" s="277"/>
      <c r="C178" s="256" t="s">
        <v>63</v>
      </c>
      <c r="D178" s="256"/>
      <c r="E178" s="256"/>
      <c r="F178" s="276" t="s">
        <v>497</v>
      </c>
      <c r="G178" s="256"/>
      <c r="H178" s="256" t="s">
        <v>567</v>
      </c>
      <c r="I178" s="256" t="s">
        <v>568</v>
      </c>
      <c r="J178" s="256">
        <v>1</v>
      </c>
      <c r="K178" s="298"/>
    </row>
    <row r="179" spans="2:11" ht="15" customHeight="1">
      <c r="B179" s="277"/>
      <c r="C179" s="256" t="s">
        <v>59</v>
      </c>
      <c r="D179" s="256"/>
      <c r="E179" s="256"/>
      <c r="F179" s="276" t="s">
        <v>497</v>
      </c>
      <c r="G179" s="256"/>
      <c r="H179" s="256" t="s">
        <v>569</v>
      </c>
      <c r="I179" s="256" t="s">
        <v>499</v>
      </c>
      <c r="J179" s="256">
        <v>20</v>
      </c>
      <c r="K179" s="298"/>
    </row>
    <row r="180" spans="2:11" ht="15" customHeight="1">
      <c r="B180" s="277"/>
      <c r="C180" s="256" t="s">
        <v>60</v>
      </c>
      <c r="D180" s="256"/>
      <c r="E180" s="256"/>
      <c r="F180" s="276" t="s">
        <v>497</v>
      </c>
      <c r="G180" s="256"/>
      <c r="H180" s="256" t="s">
        <v>570</v>
      </c>
      <c r="I180" s="256" t="s">
        <v>499</v>
      </c>
      <c r="J180" s="256">
        <v>255</v>
      </c>
      <c r="K180" s="298"/>
    </row>
    <row r="181" spans="2:11" ht="15" customHeight="1">
      <c r="B181" s="277"/>
      <c r="C181" s="256" t="s">
        <v>107</v>
      </c>
      <c r="D181" s="256"/>
      <c r="E181" s="256"/>
      <c r="F181" s="276" t="s">
        <v>497</v>
      </c>
      <c r="G181" s="256"/>
      <c r="H181" s="256" t="s">
        <v>461</v>
      </c>
      <c r="I181" s="256" t="s">
        <v>499</v>
      </c>
      <c r="J181" s="256">
        <v>10</v>
      </c>
      <c r="K181" s="298"/>
    </row>
    <row r="182" spans="2:11" ht="15" customHeight="1">
      <c r="B182" s="277"/>
      <c r="C182" s="256" t="s">
        <v>108</v>
      </c>
      <c r="D182" s="256"/>
      <c r="E182" s="256"/>
      <c r="F182" s="276" t="s">
        <v>497</v>
      </c>
      <c r="G182" s="256"/>
      <c r="H182" s="256" t="s">
        <v>571</v>
      </c>
      <c r="I182" s="256" t="s">
        <v>532</v>
      </c>
      <c r="J182" s="256"/>
      <c r="K182" s="298"/>
    </row>
    <row r="183" spans="2:11" ht="15" customHeight="1">
      <c r="B183" s="277"/>
      <c r="C183" s="256" t="s">
        <v>572</v>
      </c>
      <c r="D183" s="256"/>
      <c r="E183" s="256"/>
      <c r="F183" s="276" t="s">
        <v>497</v>
      </c>
      <c r="G183" s="256"/>
      <c r="H183" s="256" t="s">
        <v>573</v>
      </c>
      <c r="I183" s="256" t="s">
        <v>532</v>
      </c>
      <c r="J183" s="256"/>
      <c r="K183" s="298"/>
    </row>
    <row r="184" spans="2:11" ht="15" customHeight="1">
      <c r="B184" s="277"/>
      <c r="C184" s="256" t="s">
        <v>561</v>
      </c>
      <c r="D184" s="256"/>
      <c r="E184" s="256"/>
      <c r="F184" s="276" t="s">
        <v>497</v>
      </c>
      <c r="G184" s="256"/>
      <c r="H184" s="256" t="s">
        <v>574</v>
      </c>
      <c r="I184" s="256" t="s">
        <v>532</v>
      </c>
      <c r="J184" s="256"/>
      <c r="K184" s="298"/>
    </row>
    <row r="185" spans="2:11" ht="15" customHeight="1">
      <c r="B185" s="277"/>
      <c r="C185" s="256" t="s">
        <v>110</v>
      </c>
      <c r="D185" s="256"/>
      <c r="E185" s="256"/>
      <c r="F185" s="276" t="s">
        <v>503</v>
      </c>
      <c r="G185" s="256"/>
      <c r="H185" s="256" t="s">
        <v>575</v>
      </c>
      <c r="I185" s="256" t="s">
        <v>499</v>
      </c>
      <c r="J185" s="256">
        <v>50</v>
      </c>
      <c r="K185" s="298"/>
    </row>
    <row r="186" spans="2:11" ht="15" customHeight="1">
      <c r="B186" s="277"/>
      <c r="C186" s="256" t="s">
        <v>576</v>
      </c>
      <c r="D186" s="256"/>
      <c r="E186" s="256"/>
      <c r="F186" s="276" t="s">
        <v>503</v>
      </c>
      <c r="G186" s="256"/>
      <c r="H186" s="256" t="s">
        <v>577</v>
      </c>
      <c r="I186" s="256" t="s">
        <v>578</v>
      </c>
      <c r="J186" s="256"/>
      <c r="K186" s="298"/>
    </row>
    <row r="187" spans="2:11" ht="15" customHeight="1">
      <c r="B187" s="277"/>
      <c r="C187" s="256" t="s">
        <v>579</v>
      </c>
      <c r="D187" s="256"/>
      <c r="E187" s="256"/>
      <c r="F187" s="276" t="s">
        <v>503</v>
      </c>
      <c r="G187" s="256"/>
      <c r="H187" s="256" t="s">
        <v>580</v>
      </c>
      <c r="I187" s="256" t="s">
        <v>578</v>
      </c>
      <c r="J187" s="256"/>
      <c r="K187" s="298"/>
    </row>
    <row r="188" spans="2:11" ht="15" customHeight="1">
      <c r="B188" s="277"/>
      <c r="C188" s="256" t="s">
        <v>581</v>
      </c>
      <c r="D188" s="256"/>
      <c r="E188" s="256"/>
      <c r="F188" s="276" t="s">
        <v>503</v>
      </c>
      <c r="G188" s="256"/>
      <c r="H188" s="256" t="s">
        <v>582</v>
      </c>
      <c r="I188" s="256" t="s">
        <v>578</v>
      </c>
      <c r="J188" s="256"/>
      <c r="K188" s="298"/>
    </row>
    <row r="189" spans="2:11" ht="15" customHeight="1">
      <c r="B189" s="277"/>
      <c r="C189" s="310" t="s">
        <v>583</v>
      </c>
      <c r="D189" s="256"/>
      <c r="E189" s="256"/>
      <c r="F189" s="276" t="s">
        <v>503</v>
      </c>
      <c r="G189" s="256"/>
      <c r="H189" s="256" t="s">
        <v>584</v>
      </c>
      <c r="I189" s="256" t="s">
        <v>585</v>
      </c>
      <c r="J189" s="311" t="s">
        <v>586</v>
      </c>
      <c r="K189" s="298"/>
    </row>
    <row r="190" spans="2:11" ht="15" customHeight="1">
      <c r="B190" s="277"/>
      <c r="C190" s="262" t="s">
        <v>48</v>
      </c>
      <c r="D190" s="256"/>
      <c r="E190" s="256"/>
      <c r="F190" s="276" t="s">
        <v>497</v>
      </c>
      <c r="G190" s="256"/>
      <c r="H190" s="253" t="s">
        <v>587</v>
      </c>
      <c r="I190" s="256" t="s">
        <v>588</v>
      </c>
      <c r="J190" s="256"/>
      <c r="K190" s="298"/>
    </row>
    <row r="191" spans="2:11" ht="15" customHeight="1">
      <c r="B191" s="277"/>
      <c r="C191" s="262" t="s">
        <v>589</v>
      </c>
      <c r="D191" s="256"/>
      <c r="E191" s="256"/>
      <c r="F191" s="276" t="s">
        <v>497</v>
      </c>
      <c r="G191" s="256"/>
      <c r="H191" s="256" t="s">
        <v>590</v>
      </c>
      <c r="I191" s="256" t="s">
        <v>532</v>
      </c>
      <c r="J191" s="256"/>
      <c r="K191" s="298"/>
    </row>
    <row r="192" spans="2:11" ht="15" customHeight="1">
      <c r="B192" s="277"/>
      <c r="C192" s="262" t="s">
        <v>591</v>
      </c>
      <c r="D192" s="256"/>
      <c r="E192" s="256"/>
      <c r="F192" s="276" t="s">
        <v>497</v>
      </c>
      <c r="G192" s="256"/>
      <c r="H192" s="256" t="s">
        <v>592</v>
      </c>
      <c r="I192" s="256" t="s">
        <v>532</v>
      </c>
      <c r="J192" s="256"/>
      <c r="K192" s="298"/>
    </row>
    <row r="193" spans="2:11" ht="15" customHeight="1">
      <c r="B193" s="277"/>
      <c r="C193" s="262" t="s">
        <v>593</v>
      </c>
      <c r="D193" s="256"/>
      <c r="E193" s="256"/>
      <c r="F193" s="276" t="s">
        <v>503</v>
      </c>
      <c r="G193" s="256"/>
      <c r="H193" s="256" t="s">
        <v>594</v>
      </c>
      <c r="I193" s="256" t="s">
        <v>532</v>
      </c>
      <c r="J193" s="256"/>
      <c r="K193" s="298"/>
    </row>
    <row r="194" spans="2:11" ht="15" customHeight="1">
      <c r="B194" s="304"/>
      <c r="C194" s="312"/>
      <c r="D194" s="286"/>
      <c r="E194" s="286"/>
      <c r="F194" s="286"/>
      <c r="G194" s="286"/>
      <c r="H194" s="286"/>
      <c r="I194" s="286"/>
      <c r="J194" s="286"/>
      <c r="K194" s="305"/>
    </row>
    <row r="195" spans="2:11" ht="18.75" customHeight="1">
      <c r="B195" s="253"/>
      <c r="C195" s="256"/>
      <c r="D195" s="256"/>
      <c r="E195" s="256"/>
      <c r="F195" s="276"/>
      <c r="G195" s="256"/>
      <c r="H195" s="256"/>
      <c r="I195" s="256"/>
      <c r="J195" s="256"/>
      <c r="K195" s="253"/>
    </row>
    <row r="196" spans="2:11" ht="18.75" customHeight="1">
      <c r="B196" s="253"/>
      <c r="C196" s="256"/>
      <c r="D196" s="256"/>
      <c r="E196" s="256"/>
      <c r="F196" s="276"/>
      <c r="G196" s="256"/>
      <c r="H196" s="256"/>
      <c r="I196" s="256"/>
      <c r="J196" s="256"/>
      <c r="K196" s="253"/>
    </row>
    <row r="197" spans="2:11" ht="18.75" customHeight="1">
      <c r="B197" s="263"/>
      <c r="C197" s="263"/>
      <c r="D197" s="263"/>
      <c r="E197" s="263"/>
      <c r="F197" s="263"/>
      <c r="G197" s="263"/>
      <c r="H197" s="263"/>
      <c r="I197" s="263"/>
      <c r="J197" s="263"/>
      <c r="K197" s="263"/>
    </row>
    <row r="198" spans="2:11" ht="13.5">
      <c r="B198" s="245"/>
      <c r="C198" s="246"/>
      <c r="D198" s="246"/>
      <c r="E198" s="246"/>
      <c r="F198" s="246"/>
      <c r="G198" s="246"/>
      <c r="H198" s="246"/>
      <c r="I198" s="246"/>
      <c r="J198" s="246"/>
      <c r="K198" s="247"/>
    </row>
    <row r="199" spans="2:11" ht="21">
      <c r="B199" s="248"/>
      <c r="C199" s="375" t="s">
        <v>595</v>
      </c>
      <c r="D199" s="375"/>
      <c r="E199" s="375"/>
      <c r="F199" s="375"/>
      <c r="G199" s="375"/>
      <c r="H199" s="375"/>
      <c r="I199" s="375"/>
      <c r="J199" s="375"/>
      <c r="K199" s="249"/>
    </row>
    <row r="200" spans="2:11" ht="25.5" customHeight="1">
      <c r="B200" s="248"/>
      <c r="C200" s="313" t="s">
        <v>596</v>
      </c>
      <c r="D200" s="313"/>
      <c r="E200" s="313"/>
      <c r="F200" s="313" t="s">
        <v>597</v>
      </c>
      <c r="G200" s="314"/>
      <c r="H200" s="374" t="s">
        <v>598</v>
      </c>
      <c r="I200" s="374"/>
      <c r="J200" s="374"/>
      <c r="K200" s="249"/>
    </row>
    <row r="201" spans="2:11" ht="5.25" customHeight="1">
      <c r="B201" s="277"/>
      <c r="C201" s="274"/>
      <c r="D201" s="274"/>
      <c r="E201" s="274"/>
      <c r="F201" s="274"/>
      <c r="G201" s="256"/>
      <c r="H201" s="274"/>
      <c r="I201" s="274"/>
      <c r="J201" s="274"/>
      <c r="K201" s="298"/>
    </row>
    <row r="202" spans="2:11" ht="15" customHeight="1">
      <c r="B202" s="277"/>
      <c r="C202" s="256" t="s">
        <v>588</v>
      </c>
      <c r="D202" s="256"/>
      <c r="E202" s="256"/>
      <c r="F202" s="276" t="s">
        <v>49</v>
      </c>
      <c r="G202" s="256"/>
      <c r="H202" s="373" t="s">
        <v>599</v>
      </c>
      <c r="I202" s="373"/>
      <c r="J202" s="373"/>
      <c r="K202" s="298"/>
    </row>
    <row r="203" spans="2:11" ht="15" customHeight="1">
      <c r="B203" s="277"/>
      <c r="C203" s="283"/>
      <c r="D203" s="256"/>
      <c r="E203" s="256"/>
      <c r="F203" s="276" t="s">
        <v>50</v>
      </c>
      <c r="G203" s="256"/>
      <c r="H203" s="373" t="s">
        <v>600</v>
      </c>
      <c r="I203" s="373"/>
      <c r="J203" s="373"/>
      <c r="K203" s="298"/>
    </row>
    <row r="204" spans="2:11" ht="15" customHeight="1">
      <c r="B204" s="277"/>
      <c r="C204" s="283"/>
      <c r="D204" s="256"/>
      <c r="E204" s="256"/>
      <c r="F204" s="276" t="s">
        <v>53</v>
      </c>
      <c r="G204" s="256"/>
      <c r="H204" s="373" t="s">
        <v>601</v>
      </c>
      <c r="I204" s="373"/>
      <c r="J204" s="373"/>
      <c r="K204" s="298"/>
    </row>
    <row r="205" spans="2:11" ht="15" customHeight="1">
      <c r="B205" s="277"/>
      <c r="C205" s="256"/>
      <c r="D205" s="256"/>
      <c r="E205" s="256"/>
      <c r="F205" s="276" t="s">
        <v>51</v>
      </c>
      <c r="G205" s="256"/>
      <c r="H205" s="373" t="s">
        <v>602</v>
      </c>
      <c r="I205" s="373"/>
      <c r="J205" s="373"/>
      <c r="K205" s="298"/>
    </row>
    <row r="206" spans="2:11" ht="15" customHeight="1">
      <c r="B206" s="277"/>
      <c r="C206" s="256"/>
      <c r="D206" s="256"/>
      <c r="E206" s="256"/>
      <c r="F206" s="276" t="s">
        <v>52</v>
      </c>
      <c r="G206" s="256"/>
      <c r="H206" s="373" t="s">
        <v>603</v>
      </c>
      <c r="I206" s="373"/>
      <c r="J206" s="373"/>
      <c r="K206" s="298"/>
    </row>
    <row r="207" spans="2:11" ht="15" customHeight="1">
      <c r="B207" s="277"/>
      <c r="C207" s="256"/>
      <c r="D207" s="256"/>
      <c r="E207" s="256"/>
      <c r="F207" s="276"/>
      <c r="G207" s="256"/>
      <c r="H207" s="256"/>
      <c r="I207" s="256"/>
      <c r="J207" s="256"/>
      <c r="K207" s="298"/>
    </row>
    <row r="208" spans="2:11" ht="15" customHeight="1">
      <c r="B208" s="277"/>
      <c r="C208" s="256" t="s">
        <v>544</v>
      </c>
      <c r="D208" s="256"/>
      <c r="E208" s="256"/>
      <c r="F208" s="276" t="s">
        <v>90</v>
      </c>
      <c r="G208" s="256"/>
      <c r="H208" s="373" t="s">
        <v>604</v>
      </c>
      <c r="I208" s="373"/>
      <c r="J208" s="373"/>
      <c r="K208" s="298"/>
    </row>
    <row r="209" spans="2:11" ht="15" customHeight="1">
      <c r="B209" s="277"/>
      <c r="C209" s="283"/>
      <c r="D209" s="256"/>
      <c r="E209" s="256"/>
      <c r="F209" s="276" t="s">
        <v>440</v>
      </c>
      <c r="G209" s="256"/>
      <c r="H209" s="373" t="s">
        <v>441</v>
      </c>
      <c r="I209" s="373"/>
      <c r="J209" s="373"/>
      <c r="K209" s="298"/>
    </row>
    <row r="210" spans="2:11" ht="15" customHeight="1">
      <c r="B210" s="277"/>
      <c r="C210" s="256"/>
      <c r="D210" s="256"/>
      <c r="E210" s="256"/>
      <c r="F210" s="276" t="s">
        <v>438</v>
      </c>
      <c r="G210" s="256"/>
      <c r="H210" s="373" t="s">
        <v>605</v>
      </c>
      <c r="I210" s="373"/>
      <c r="J210" s="373"/>
      <c r="K210" s="298"/>
    </row>
    <row r="211" spans="2:11" ht="15" customHeight="1">
      <c r="B211" s="315"/>
      <c r="C211" s="283"/>
      <c r="D211" s="283"/>
      <c r="E211" s="283"/>
      <c r="F211" s="276" t="s">
        <v>442</v>
      </c>
      <c r="G211" s="262"/>
      <c r="H211" s="372" t="s">
        <v>443</v>
      </c>
      <c r="I211" s="372"/>
      <c r="J211" s="372"/>
      <c r="K211" s="316"/>
    </row>
    <row r="212" spans="2:11" ht="15" customHeight="1">
      <c r="B212" s="315"/>
      <c r="C212" s="283"/>
      <c r="D212" s="283"/>
      <c r="E212" s="283"/>
      <c r="F212" s="276" t="s">
        <v>83</v>
      </c>
      <c r="G212" s="262"/>
      <c r="H212" s="372" t="s">
        <v>84</v>
      </c>
      <c r="I212" s="372"/>
      <c r="J212" s="372"/>
      <c r="K212" s="316"/>
    </row>
    <row r="213" spans="2:11" ht="15" customHeight="1">
      <c r="B213" s="315"/>
      <c r="C213" s="283"/>
      <c r="D213" s="283"/>
      <c r="E213" s="283"/>
      <c r="F213" s="317"/>
      <c r="G213" s="262"/>
      <c r="H213" s="318"/>
      <c r="I213" s="318"/>
      <c r="J213" s="318"/>
      <c r="K213" s="316"/>
    </row>
    <row r="214" spans="2:11" ht="15" customHeight="1">
      <c r="B214" s="315"/>
      <c r="C214" s="256" t="s">
        <v>568</v>
      </c>
      <c r="D214" s="283"/>
      <c r="E214" s="283"/>
      <c r="F214" s="276">
        <v>1</v>
      </c>
      <c r="G214" s="262"/>
      <c r="H214" s="372" t="s">
        <v>606</v>
      </c>
      <c r="I214" s="372"/>
      <c r="J214" s="372"/>
      <c r="K214" s="316"/>
    </row>
    <row r="215" spans="2:11" ht="15" customHeight="1">
      <c r="B215" s="315"/>
      <c r="C215" s="283"/>
      <c r="D215" s="283"/>
      <c r="E215" s="283"/>
      <c r="F215" s="276">
        <v>2</v>
      </c>
      <c r="G215" s="262"/>
      <c r="H215" s="372" t="s">
        <v>607</v>
      </c>
      <c r="I215" s="372"/>
      <c r="J215" s="372"/>
      <c r="K215" s="316"/>
    </row>
    <row r="216" spans="2:11" ht="15" customHeight="1">
      <c r="B216" s="315"/>
      <c r="C216" s="283"/>
      <c r="D216" s="283"/>
      <c r="E216" s="283"/>
      <c r="F216" s="276">
        <v>3</v>
      </c>
      <c r="G216" s="262"/>
      <c r="H216" s="372" t="s">
        <v>608</v>
      </c>
      <c r="I216" s="372"/>
      <c r="J216" s="372"/>
      <c r="K216" s="316"/>
    </row>
    <row r="217" spans="2:11" ht="15" customHeight="1">
      <c r="B217" s="315"/>
      <c r="C217" s="283"/>
      <c r="D217" s="283"/>
      <c r="E217" s="283"/>
      <c r="F217" s="276">
        <v>4</v>
      </c>
      <c r="G217" s="262"/>
      <c r="H217" s="372" t="s">
        <v>609</v>
      </c>
      <c r="I217" s="372"/>
      <c r="J217" s="372"/>
      <c r="K217" s="316"/>
    </row>
    <row r="218" spans="2:11" ht="12.75" customHeight="1">
      <c r="B218" s="319"/>
      <c r="C218" s="320"/>
      <c r="D218" s="320"/>
      <c r="E218" s="320"/>
      <c r="F218" s="320"/>
      <c r="G218" s="320"/>
      <c r="H218" s="320"/>
      <c r="I218" s="320"/>
      <c r="J218" s="320"/>
      <c r="K218" s="321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9:J9"/>
    <mergeCell ref="D11:J11"/>
    <mergeCell ref="D10:J10"/>
    <mergeCell ref="C4:J4"/>
    <mergeCell ref="C6:J6"/>
    <mergeCell ref="C7:J7"/>
    <mergeCell ref="D16:J16"/>
    <mergeCell ref="D17:J17"/>
    <mergeCell ref="F18:J18"/>
    <mergeCell ref="F19:J19"/>
    <mergeCell ref="D15:J15"/>
    <mergeCell ref="C25:J25"/>
    <mergeCell ref="D27:J27"/>
    <mergeCell ref="C26:J26"/>
    <mergeCell ref="F20:J20"/>
    <mergeCell ref="F23:J23"/>
    <mergeCell ref="F21:J21"/>
    <mergeCell ref="F22:J22"/>
    <mergeCell ref="D33:J33"/>
    <mergeCell ref="D34:J34"/>
    <mergeCell ref="D31:J31"/>
    <mergeCell ref="D30:J30"/>
    <mergeCell ref="D28:J2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D61:J61"/>
    <mergeCell ref="D62:J62"/>
    <mergeCell ref="D65:J65"/>
    <mergeCell ref="D63:J63"/>
    <mergeCell ref="D60:J60"/>
    <mergeCell ref="D70:J70"/>
    <mergeCell ref="D68:J68"/>
    <mergeCell ref="D67:J67"/>
    <mergeCell ref="D69:J69"/>
    <mergeCell ref="D66:J66"/>
    <mergeCell ref="C165:J165"/>
    <mergeCell ref="C122:J122"/>
    <mergeCell ref="C147:J147"/>
    <mergeCell ref="C102:J102"/>
    <mergeCell ref="C75:J75"/>
    <mergeCell ref="H200:J200"/>
    <mergeCell ref="C199:J199"/>
    <mergeCell ref="H208:J208"/>
    <mergeCell ref="H206:J206"/>
    <mergeCell ref="H204:J204"/>
    <mergeCell ref="H202:J202"/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OST - Ostatní náklady</vt:lpstr>
      <vt:lpstr>SO 01 - Kanalizace v ulic...</vt:lpstr>
      <vt:lpstr>Pokyny pro vyplnění</vt:lpstr>
      <vt:lpstr>'OST - Ostatní náklady'!Názvy_tisku</vt:lpstr>
      <vt:lpstr>'Rekapitulace stavby'!Názvy_tisku</vt:lpstr>
      <vt:lpstr>'SO 01 - Kanalizace v ulic...'!Názvy_tisku</vt:lpstr>
      <vt:lpstr>'OST - Ostatní náklady'!Oblast_tisku</vt:lpstr>
      <vt:lpstr>'Pokyny pro vyplnění'!Oblast_tisku</vt:lpstr>
      <vt:lpstr>'Rekapitulace stavby'!Oblast_tisku</vt:lpstr>
      <vt:lpstr>'SO 01 - Kanalizace v ulic...'!Oblast_tisku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Jendruscak, Michal_x000d_</dc:creator>
  <cp:lastModifiedBy>Jendruscak, Michal</cp:lastModifiedBy>
  <dcterms:created xsi:type="dcterms:W3CDTF">2019-07-23T08:11:10Z</dcterms:created>
  <dcterms:modified xsi:type="dcterms:W3CDTF">2019-07-23T08:15:15Z</dcterms:modified>
</cp:coreProperties>
</file>